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https://swwater-my.sharepoint.com/personal/ajelliot_southwestwater_co_uk/Documents/Desktop/"/>
    </mc:Choice>
  </mc:AlternateContent>
  <xr:revisionPtr revIDLastSave="0" documentId="8_{E34877DB-4E5C-4BF9-B910-633747C666D2}" xr6:coauthVersionLast="47" xr6:coauthVersionMax="47" xr10:uidLastSave="{00000000-0000-0000-0000-000000000000}"/>
  <workbookProtection workbookAlgorithmName="SHA-512" workbookHashValue="Tm4p0Li4UefGpB5VI92JUnVAWteiO4W6/Qq1HJbEMPC2fjHBT1lNuNKUO/TVamVfdd/FzhYG5G05CeMVmk93dw==" workbookSaltValue="1MV8kqSTDsIO1eFnLd2aZA==" workbookSpinCount="100000" lockStructure="1"/>
  <bookViews>
    <workbookView xWindow="-120" yWindow="-120" windowWidth="29040" windowHeight="15225" xr2:uid="{00000000-000D-0000-FFFF-FFFF00000000}"/>
  </bookViews>
  <sheets>
    <sheet name="Overall Total" sheetId="1" r:id="rId1"/>
    <sheet name="Pre-planning" sheetId="2" r:id="rId2"/>
    <sheet name="Clean Water Requisition" sheetId="3" r:id="rId3"/>
    <sheet name="Self Lay Water Main" sheetId="12" r:id="rId4"/>
    <sheet name="New Connection" sheetId="5" r:id="rId5"/>
    <sheet name="Sewer Adoption" sheetId="4" r:id="rId6"/>
    <sheet name="Sewer Requisition" sheetId="6" r:id="rId7"/>
    <sheet name="Sewer Connection" sheetId="9" r:id="rId8"/>
    <sheet name="Sewer Diversion" sheetId="7" r:id="rId9"/>
    <sheet name="Build Over" sheetId="8" r:id="rId10"/>
    <sheet name="Infrastructure Charge" sheetId="10" r:id="rId11"/>
    <sheet name="DO NOT TOUCH" sheetId="11" r:id="rId12"/>
  </sheets>
  <definedNames>
    <definedName name="_xlnm._FilterDatabase" localSheetId="11" hidden="1">'DO NOT TOUCH'!$A$2:$E$107</definedName>
    <definedName name="_xlnm._FilterDatabase" localSheetId="4" hidden="1">'New Connection'!$A$3:$J$46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4" l="1"/>
  <c r="G5" i="4"/>
  <c r="G4" i="4"/>
  <c r="H15" i="12"/>
  <c r="H14" i="12"/>
  <c r="H13" i="12"/>
  <c r="G13" i="12"/>
  <c r="D15" i="12"/>
  <c r="G15" i="12" s="1"/>
  <c r="D14" i="12"/>
  <c r="G14" i="12" s="1"/>
  <c r="D13" i="12"/>
  <c r="C23" i="12"/>
  <c r="B23" i="12"/>
  <c r="A23" i="12"/>
  <c r="C22" i="12"/>
  <c r="B22" i="12"/>
  <c r="A22" i="12"/>
  <c r="C21" i="12"/>
  <c r="B21" i="12"/>
  <c r="A21" i="12"/>
  <c r="C20" i="12"/>
  <c r="B20" i="12"/>
  <c r="A20" i="12"/>
  <c r="C19" i="12"/>
  <c r="B19" i="12"/>
  <c r="A19" i="12"/>
  <c r="C18" i="12"/>
  <c r="B18" i="12"/>
  <c r="A18" i="12"/>
  <c r="C17" i="12"/>
  <c r="B17" i="12"/>
  <c r="A17" i="12"/>
  <c r="C16" i="12"/>
  <c r="B16" i="12"/>
  <c r="A16" i="12"/>
  <c r="C15" i="12"/>
  <c r="B15" i="12"/>
  <c r="A15" i="12"/>
  <c r="C14" i="12"/>
  <c r="B14" i="12"/>
  <c r="A14" i="12"/>
  <c r="C13" i="12"/>
  <c r="B13" i="12"/>
  <c r="A13" i="12"/>
  <c r="C12" i="12"/>
  <c r="B12" i="12"/>
  <c r="A12" i="12"/>
  <c r="C11" i="12"/>
  <c r="B11" i="12"/>
  <c r="A11" i="12"/>
  <c r="C10" i="12"/>
  <c r="B10" i="12"/>
  <c r="A10" i="12"/>
  <c r="C9" i="12"/>
  <c r="B9" i="12"/>
  <c r="A9" i="12"/>
  <c r="C8" i="12"/>
  <c r="B8" i="12"/>
  <c r="A8" i="12"/>
  <c r="C7" i="12"/>
  <c r="B7" i="12"/>
  <c r="A7" i="12"/>
  <c r="C6" i="12"/>
  <c r="B6" i="12"/>
  <c r="A6" i="12"/>
  <c r="B5" i="12"/>
  <c r="B4" i="12"/>
  <c r="A5" i="12"/>
  <c r="A4" i="12"/>
  <c r="H14" i="3"/>
  <c r="H13" i="3"/>
  <c r="C22" i="3"/>
  <c r="B22" i="3"/>
  <c r="A22" i="3"/>
  <c r="C21" i="3"/>
  <c r="B21" i="3"/>
  <c r="A21" i="3"/>
  <c r="C20" i="3"/>
  <c r="B20" i="3"/>
  <c r="A20" i="3"/>
  <c r="C19" i="3"/>
  <c r="B19" i="3"/>
  <c r="A19" i="3"/>
  <c r="C18" i="3"/>
  <c r="B18" i="3"/>
  <c r="A18" i="3"/>
  <c r="C17" i="3"/>
  <c r="B17" i="3"/>
  <c r="A17" i="3"/>
  <c r="C16" i="3"/>
  <c r="B16" i="3"/>
  <c r="A16" i="3"/>
  <c r="C15" i="3"/>
  <c r="B15" i="3"/>
  <c r="A15" i="3"/>
  <c r="D14" i="3"/>
  <c r="G14" i="3" s="1"/>
  <c r="D13" i="3"/>
  <c r="G13" i="3" s="1"/>
  <c r="C14" i="3"/>
  <c r="B14" i="3"/>
  <c r="A14" i="3"/>
  <c r="C13" i="3"/>
  <c r="B13" i="3"/>
  <c r="A13" i="3"/>
  <c r="C12" i="3"/>
  <c r="B12" i="3"/>
  <c r="A12" i="3"/>
  <c r="C11" i="3"/>
  <c r="B11" i="3"/>
  <c r="A11" i="3"/>
  <c r="C10" i="3"/>
  <c r="B10" i="3"/>
  <c r="A10" i="3"/>
  <c r="A9" i="3"/>
  <c r="C8" i="3"/>
  <c r="B8" i="3"/>
  <c r="A8" i="3"/>
  <c r="C7" i="3"/>
  <c r="B7" i="3"/>
  <c r="A7" i="3"/>
  <c r="C6" i="3"/>
  <c r="B6" i="3"/>
  <c r="A6" i="3"/>
  <c r="C5" i="3"/>
  <c r="B5" i="3"/>
  <c r="A5" i="3"/>
  <c r="B4" i="3"/>
  <c r="A4" i="3"/>
  <c r="D111" i="11"/>
  <c r="C111" i="11"/>
  <c r="B111" i="11"/>
  <c r="C110" i="11"/>
  <c r="B110" i="11"/>
  <c r="A110" i="11"/>
  <c r="H20" i="5"/>
  <c r="E20" i="5"/>
  <c r="D20" i="5"/>
  <c r="G20" i="5" s="1"/>
  <c r="C20" i="5"/>
  <c r="H18" i="5"/>
  <c r="E18" i="5"/>
  <c r="D18" i="5"/>
  <c r="G18" i="5" s="1"/>
  <c r="C18" i="5"/>
  <c r="H16" i="5"/>
  <c r="E16" i="5"/>
  <c r="D16" i="5"/>
  <c r="G16" i="5" s="1"/>
  <c r="C16" i="5"/>
  <c r="C31" i="5"/>
  <c r="E27" i="5"/>
  <c r="B13" i="5"/>
  <c r="H39" i="5"/>
  <c r="E39" i="5"/>
  <c r="D39" i="5"/>
  <c r="G39" i="5" s="1"/>
  <c r="C39" i="5"/>
  <c r="B39" i="5"/>
  <c r="A39" i="5"/>
  <c r="H38" i="5"/>
  <c r="E38" i="5"/>
  <c r="D38" i="5"/>
  <c r="G38" i="5" s="1"/>
  <c r="C38" i="5"/>
  <c r="B38" i="5"/>
  <c r="A38" i="5"/>
  <c r="H37" i="5"/>
  <c r="E37" i="5"/>
  <c r="D37" i="5"/>
  <c r="G37" i="5" s="1"/>
  <c r="C37" i="5"/>
  <c r="B37" i="5"/>
  <c r="A37" i="5"/>
  <c r="H36" i="5"/>
  <c r="E36" i="5"/>
  <c r="D36" i="5"/>
  <c r="G36" i="5" s="1"/>
  <c r="C36" i="5"/>
  <c r="B36" i="5"/>
  <c r="A36" i="5"/>
  <c r="H35" i="5"/>
  <c r="E35" i="5"/>
  <c r="D35" i="5"/>
  <c r="G35" i="5" s="1"/>
  <c r="C35" i="5"/>
  <c r="B35" i="5"/>
  <c r="A35" i="5"/>
  <c r="H34" i="5"/>
  <c r="E34" i="5"/>
  <c r="D34" i="5"/>
  <c r="G34" i="5" s="1"/>
  <c r="C34" i="5"/>
  <c r="B34" i="5"/>
  <c r="A34" i="5"/>
  <c r="H33" i="5"/>
  <c r="E33" i="5"/>
  <c r="D33" i="5"/>
  <c r="G33" i="5" s="1"/>
  <c r="C33" i="5"/>
  <c r="B33" i="5"/>
  <c r="A33" i="5"/>
  <c r="H32" i="5"/>
  <c r="E32" i="5"/>
  <c r="D32" i="5"/>
  <c r="G32" i="5" s="1"/>
  <c r="C32" i="5"/>
  <c r="B32" i="5"/>
  <c r="A32" i="5"/>
  <c r="H31" i="5"/>
  <c r="E31" i="5"/>
  <c r="D31" i="5"/>
  <c r="G31" i="5" s="1"/>
  <c r="B31" i="5"/>
  <c r="A31" i="5"/>
  <c r="H30" i="5"/>
  <c r="E30" i="5"/>
  <c r="D30" i="5"/>
  <c r="G30" i="5" s="1"/>
  <c r="C30" i="5"/>
  <c r="B30" i="5"/>
  <c r="A30" i="5"/>
  <c r="H29" i="5"/>
  <c r="E29" i="5"/>
  <c r="D29" i="5"/>
  <c r="G29" i="5" s="1"/>
  <c r="C29" i="5"/>
  <c r="B29" i="5"/>
  <c r="A29" i="5"/>
  <c r="B28" i="5"/>
  <c r="A28" i="5"/>
  <c r="H27" i="5"/>
  <c r="D27" i="5"/>
  <c r="G27" i="5" s="1"/>
  <c r="C27" i="5"/>
  <c r="B27" i="5"/>
  <c r="A27" i="5"/>
  <c r="H25" i="5"/>
  <c r="E25" i="5"/>
  <c r="D25" i="5"/>
  <c r="G25" i="5" s="1"/>
  <c r="C25" i="5"/>
  <c r="C24" i="5"/>
  <c r="B25" i="5"/>
  <c r="A25" i="5"/>
  <c r="A26" i="5"/>
  <c r="A24" i="5"/>
  <c r="H45" i="5"/>
  <c r="H44" i="5"/>
  <c r="H43" i="5"/>
  <c r="H42" i="5"/>
  <c r="H41" i="5"/>
  <c r="E45" i="5"/>
  <c r="D45" i="5"/>
  <c r="G45" i="5" s="1"/>
  <c r="C45" i="5"/>
  <c r="B45" i="5"/>
  <c r="A45" i="5"/>
  <c r="E44" i="5"/>
  <c r="D44" i="5"/>
  <c r="G44" i="5" s="1"/>
  <c r="C44" i="5"/>
  <c r="B44" i="5"/>
  <c r="A44" i="5"/>
  <c r="E43" i="5"/>
  <c r="D43" i="5"/>
  <c r="G43" i="5" s="1"/>
  <c r="C43" i="5"/>
  <c r="B43" i="5"/>
  <c r="A43" i="5"/>
  <c r="E42" i="5"/>
  <c r="D42" i="5"/>
  <c r="G42" i="5" s="1"/>
  <c r="C42" i="5"/>
  <c r="B42" i="5"/>
  <c r="A42" i="5"/>
  <c r="E41" i="5"/>
  <c r="D41" i="5"/>
  <c r="G41" i="5" s="1"/>
  <c r="C41" i="5"/>
  <c r="B41" i="5"/>
  <c r="A41" i="5"/>
  <c r="A22" i="5"/>
  <c r="A21" i="5"/>
  <c r="B20" i="5"/>
  <c r="A20" i="5"/>
  <c r="A19" i="5"/>
  <c r="B18" i="5"/>
  <c r="A18" i="5"/>
  <c r="A17" i="5"/>
  <c r="B16" i="5"/>
  <c r="A16" i="5"/>
  <c r="A15" i="5"/>
  <c r="A14" i="5"/>
  <c r="A13" i="5"/>
  <c r="A11" i="5"/>
  <c r="A10" i="5"/>
  <c r="A9" i="5"/>
  <c r="A7" i="5"/>
  <c r="A6" i="5"/>
  <c r="A5" i="5"/>
  <c r="H23" i="12"/>
  <c r="H22" i="12"/>
  <c r="H21" i="12"/>
  <c r="H20" i="12"/>
  <c r="H19" i="12"/>
  <c r="H18" i="12"/>
  <c r="H17" i="12"/>
  <c r="H16" i="12"/>
  <c r="H12" i="12"/>
  <c r="H11" i="12"/>
  <c r="H10" i="12"/>
  <c r="H9" i="12"/>
  <c r="H8" i="12"/>
  <c r="H7" i="12"/>
  <c r="H6" i="12"/>
  <c r="H5" i="12"/>
  <c r="H4" i="12"/>
  <c r="A6" i="2"/>
  <c r="A5" i="2"/>
  <c r="A4" i="2"/>
  <c r="G6" i="2"/>
  <c r="G5" i="2"/>
  <c r="G4" i="2"/>
  <c r="H22" i="3"/>
  <c r="H21" i="3"/>
  <c r="H20" i="3"/>
  <c r="H19" i="3"/>
  <c r="H18" i="3"/>
  <c r="H17" i="3"/>
  <c r="H16" i="3"/>
  <c r="H15" i="3"/>
  <c r="H12" i="3"/>
  <c r="H11" i="3"/>
  <c r="H10" i="3"/>
  <c r="H9" i="3"/>
  <c r="H8" i="3"/>
  <c r="H7" i="3"/>
  <c r="H6" i="3"/>
  <c r="H5" i="3"/>
  <c r="H4" i="3"/>
  <c r="H28" i="5"/>
  <c r="H26" i="5"/>
  <c r="H24" i="5"/>
  <c r="H22" i="5"/>
  <c r="H21" i="5"/>
  <c r="H19" i="5"/>
  <c r="H17" i="5"/>
  <c r="H15" i="5"/>
  <c r="H14" i="5"/>
  <c r="H13" i="5"/>
  <c r="H11" i="5"/>
  <c r="H10" i="5"/>
  <c r="H9" i="5"/>
  <c r="H7" i="5"/>
  <c r="H6" i="5"/>
  <c r="H5" i="5"/>
  <c r="G17" i="10"/>
  <c r="G12" i="10"/>
  <c r="G11" i="10"/>
  <c r="G6" i="10"/>
  <c r="G5" i="10"/>
  <c r="G9" i="8"/>
  <c r="G8" i="8"/>
  <c r="G7" i="8"/>
  <c r="G6" i="8"/>
  <c r="G5" i="8"/>
  <c r="H20" i="7"/>
  <c r="H19" i="7"/>
  <c r="H15" i="7"/>
  <c r="H14" i="7"/>
  <c r="H13" i="7"/>
  <c r="H8" i="7"/>
  <c r="H7" i="7"/>
  <c r="H6" i="7"/>
  <c r="H14" i="9"/>
  <c r="H18" i="9"/>
  <c r="H13" i="9"/>
  <c r="H9" i="9"/>
  <c r="H8" i="9"/>
  <c r="H7" i="9"/>
  <c r="H6" i="9"/>
  <c r="H14" i="6"/>
  <c r="H13" i="6"/>
  <c r="H12" i="6"/>
  <c r="H11" i="6"/>
  <c r="H10" i="6"/>
  <c r="H9" i="6"/>
  <c r="H8" i="6"/>
  <c r="H7" i="6"/>
  <c r="H6" i="6"/>
  <c r="H5" i="6"/>
  <c r="H4" i="6"/>
  <c r="A12" i="4"/>
  <c r="A11" i="4"/>
  <c r="A10" i="4"/>
  <c r="A9" i="4"/>
  <c r="A8" i="4"/>
  <c r="A7" i="4"/>
  <c r="A6" i="4"/>
  <c r="A5" i="4"/>
  <c r="A4" i="4"/>
  <c r="A3" i="4"/>
  <c r="A12" i="10"/>
  <c r="A11" i="10"/>
  <c r="A6" i="10"/>
  <c r="A5" i="10"/>
  <c r="A20" i="7"/>
  <c r="A19" i="7"/>
  <c r="A15" i="7"/>
  <c r="A14" i="7"/>
  <c r="A13" i="7"/>
  <c r="A8" i="7"/>
  <c r="A7" i="7"/>
  <c r="A6" i="7"/>
  <c r="A9" i="8"/>
  <c r="A8" i="8"/>
  <c r="A7" i="8"/>
  <c r="A6" i="8"/>
  <c r="A5" i="8"/>
  <c r="A18" i="9"/>
  <c r="A14" i="9"/>
  <c r="A13" i="9"/>
  <c r="A9" i="9"/>
  <c r="A8" i="9"/>
  <c r="A7" i="9"/>
  <c r="A6" i="9"/>
  <c r="A14" i="6"/>
  <c r="A13" i="6"/>
  <c r="A12" i="6"/>
  <c r="A11" i="6"/>
  <c r="A10" i="6"/>
  <c r="A9" i="6"/>
  <c r="A8" i="6"/>
  <c r="A7" i="6"/>
  <c r="A6" i="6"/>
  <c r="A5" i="6"/>
  <c r="A4" i="6"/>
  <c r="C4" i="2"/>
  <c r="D5" i="10"/>
  <c r="D17" i="10" s="1"/>
  <c r="D110" i="11" s="1"/>
  <c r="D3" i="4"/>
  <c r="D12" i="4"/>
  <c r="G12" i="4" s="1"/>
  <c r="D11" i="4"/>
  <c r="G11" i="4" s="1"/>
  <c r="D10" i="4"/>
  <c r="D9" i="4"/>
  <c r="B12" i="4"/>
  <c r="B11" i="4"/>
  <c r="B10" i="4"/>
  <c r="B9" i="4"/>
  <c r="D8" i="4"/>
  <c r="D7" i="4"/>
  <c r="D6" i="4"/>
  <c r="D5" i="4"/>
  <c r="D4" i="4"/>
  <c r="D11" i="6" l="1"/>
  <c r="D10" i="6"/>
  <c r="D8" i="6"/>
  <c r="D4" i="6"/>
  <c r="E22" i="5"/>
  <c r="D22" i="5"/>
  <c r="G22" i="5" s="1"/>
  <c r="C22" i="5"/>
  <c r="E21" i="5"/>
  <c r="D21" i="5"/>
  <c r="G21" i="5" s="1"/>
  <c r="C21" i="5"/>
  <c r="E19" i="5"/>
  <c r="D19" i="5"/>
  <c r="G19" i="5" s="1"/>
  <c r="C19" i="5"/>
  <c r="E17" i="5"/>
  <c r="D17" i="5"/>
  <c r="G17" i="5" s="1"/>
  <c r="C17" i="5"/>
  <c r="E15" i="5"/>
  <c r="D15" i="5"/>
  <c r="G15" i="5" s="1"/>
  <c r="C15" i="5"/>
  <c r="E14" i="5"/>
  <c r="D14" i="5"/>
  <c r="G14" i="5" s="1"/>
  <c r="C14" i="5"/>
  <c r="E13" i="5"/>
  <c r="D13" i="5"/>
  <c r="G13" i="5" s="1"/>
  <c r="C13" i="5"/>
  <c r="B22" i="5"/>
  <c r="B21" i="5"/>
  <c r="B19" i="5"/>
  <c r="B17" i="5"/>
  <c r="B15" i="5"/>
  <c r="B14" i="5"/>
  <c r="E28" i="5"/>
  <c r="E26" i="5"/>
  <c r="C28" i="5"/>
  <c r="C26" i="5"/>
  <c r="E24" i="5"/>
  <c r="D28" i="5"/>
  <c r="D26" i="5"/>
  <c r="D24" i="5"/>
  <c r="B26" i="5"/>
  <c r="B24" i="5"/>
  <c r="D18" i="9"/>
  <c r="D13" i="9"/>
  <c r="D9" i="9"/>
  <c r="D8" i="9"/>
  <c r="G8" i="9" s="1"/>
  <c r="D7" i="9"/>
  <c r="D6" i="9"/>
  <c r="D13" i="7"/>
  <c r="D12" i="3"/>
  <c r="G12" i="3" s="1"/>
  <c r="H3" i="4" l="1"/>
  <c r="H4" i="4" l="1"/>
  <c r="H12" i="4"/>
  <c r="H11" i="4"/>
  <c r="H10" i="4"/>
  <c r="H15" i="4"/>
  <c r="H9" i="4"/>
  <c r="H8" i="4"/>
  <c r="H7" i="4"/>
  <c r="H6" i="4"/>
  <c r="H5" i="4"/>
  <c r="F17" i="10"/>
  <c r="F19" i="10" s="1"/>
  <c r="D14" i="7"/>
  <c r="D8" i="7"/>
  <c r="D7" i="7"/>
  <c r="D6" i="7"/>
  <c r="D20" i="7"/>
  <c r="D19" i="7"/>
  <c r="D9" i="8"/>
  <c r="D8" i="8"/>
  <c r="D7" i="8"/>
  <c r="D6" i="8"/>
  <c r="D5" i="8"/>
  <c r="D6" i="10"/>
  <c r="D12" i="10"/>
  <c r="F12" i="10" s="1"/>
  <c r="D11" i="10"/>
  <c r="D11" i="5"/>
  <c r="G11" i="5" s="1"/>
  <c r="D10" i="5"/>
  <c r="G10" i="5" s="1"/>
  <c r="D9" i="5"/>
  <c r="G9" i="5" s="1"/>
  <c r="D7" i="5"/>
  <c r="G7" i="5" s="1"/>
  <c r="D6" i="5"/>
  <c r="G6" i="5" s="1"/>
  <c r="D5" i="5"/>
  <c r="G5" i="5" s="1"/>
  <c r="E9" i="1" s="1"/>
  <c r="E18" i="1" l="1"/>
  <c r="C18" i="1"/>
  <c r="F11" i="10"/>
  <c r="D20" i="12"/>
  <c r="D19" i="12"/>
  <c r="D18" i="12"/>
  <c r="D17" i="12"/>
  <c r="D16" i="12"/>
  <c r="D12" i="12"/>
  <c r="D10" i="12"/>
  <c r="D9" i="12"/>
  <c r="D8" i="12"/>
  <c r="D7" i="12"/>
  <c r="D6" i="12"/>
  <c r="D5" i="12"/>
  <c r="D4" i="12"/>
  <c r="D19" i="3"/>
  <c r="D18" i="3"/>
  <c r="D17" i="3"/>
  <c r="D16" i="3"/>
  <c r="D15" i="3"/>
  <c r="D11" i="3"/>
  <c r="D10" i="3"/>
  <c r="D9" i="3"/>
  <c r="D8" i="3"/>
  <c r="D7" i="3"/>
  <c r="D6" i="3"/>
  <c r="D5" i="3"/>
  <c r="D4" i="3"/>
  <c r="C6" i="2"/>
  <c r="C5" i="2"/>
  <c r="F13" i="10" l="1"/>
  <c r="E17" i="1" s="1"/>
  <c r="G23" i="12"/>
  <c r="G22" i="12"/>
  <c r="G21" i="12"/>
  <c r="G20" i="12"/>
  <c r="G19" i="12"/>
  <c r="G18" i="12"/>
  <c r="G17" i="12"/>
  <c r="G16" i="12"/>
  <c r="G12" i="12"/>
  <c r="G11" i="12"/>
  <c r="G10" i="12"/>
  <c r="G9" i="12"/>
  <c r="G8" i="12"/>
  <c r="G7" i="12"/>
  <c r="G6" i="12"/>
  <c r="G5" i="12"/>
  <c r="G4" i="12"/>
  <c r="D14" i="1"/>
  <c r="C17" i="1" l="1"/>
  <c r="D8" i="1"/>
  <c r="E8" i="1"/>
  <c r="G24" i="12"/>
  <c r="C8" i="1"/>
  <c r="G13" i="9"/>
  <c r="G9" i="9"/>
  <c r="G7" i="9"/>
  <c r="G6" i="9"/>
  <c r="G15" i="7"/>
  <c r="G14" i="6"/>
  <c r="G13" i="6"/>
  <c r="G12" i="6"/>
  <c r="G11" i="6"/>
  <c r="G10" i="6"/>
  <c r="G9" i="6"/>
  <c r="G8" i="6"/>
  <c r="G7" i="6"/>
  <c r="G6" i="6"/>
  <c r="G5" i="6"/>
  <c r="G22" i="3"/>
  <c r="G21" i="3"/>
  <c r="G20" i="3"/>
  <c r="G10" i="3"/>
  <c r="F6" i="10"/>
  <c r="F5" i="10"/>
  <c r="F9" i="8"/>
  <c r="F8" i="8"/>
  <c r="F7" i="8"/>
  <c r="F6" i="8"/>
  <c r="F5" i="8"/>
  <c r="G20" i="7"/>
  <c r="G19" i="7"/>
  <c r="G14" i="7"/>
  <c r="G13" i="7"/>
  <c r="G8" i="7"/>
  <c r="G7" i="7"/>
  <c r="G6" i="7"/>
  <c r="G18" i="9"/>
  <c r="G4" i="6"/>
  <c r="G10" i="4"/>
  <c r="G9" i="4"/>
  <c r="G8" i="4"/>
  <c r="G7" i="4"/>
  <c r="G3" i="4"/>
  <c r="G28" i="5"/>
  <c r="G26" i="5"/>
  <c r="G24" i="5"/>
  <c r="G19" i="3"/>
  <c r="G18" i="3"/>
  <c r="G17" i="3"/>
  <c r="G16" i="3"/>
  <c r="G15" i="3"/>
  <c r="G11" i="3"/>
  <c r="G9" i="3"/>
  <c r="G8" i="3"/>
  <c r="G7" i="3"/>
  <c r="G6" i="3"/>
  <c r="G5" i="3"/>
  <c r="G4" i="3"/>
  <c r="F6" i="2"/>
  <c r="E6" i="1" s="1"/>
  <c r="F5" i="2"/>
  <c r="F4" i="2"/>
  <c r="D9" i="1" l="1"/>
  <c r="D10" i="1"/>
  <c r="E10" i="1"/>
  <c r="D12" i="1"/>
  <c r="E12" i="1"/>
  <c r="E14" i="1"/>
  <c r="G20" i="9"/>
  <c r="C14" i="1" s="1"/>
  <c r="D13" i="1"/>
  <c r="D6" i="1"/>
  <c r="E13" i="1"/>
  <c r="E15" i="1"/>
  <c r="F10" i="8"/>
  <c r="C15" i="1" s="1"/>
  <c r="F7" i="10"/>
  <c r="G46" i="5"/>
  <c r="C9" i="1" s="1"/>
  <c r="D7" i="1"/>
  <c r="E7" i="1"/>
  <c r="G15" i="6"/>
  <c r="C12" i="1" s="1"/>
  <c r="F7" i="2"/>
  <c r="C6" i="1" s="1"/>
  <c r="G13" i="4"/>
  <c r="C10" i="1" s="1"/>
  <c r="G21" i="7"/>
  <c r="C13" i="1" s="1"/>
  <c r="G23" i="3"/>
  <c r="C7" i="1" s="1"/>
  <c r="E16" i="1" l="1"/>
  <c r="E20" i="1" s="1"/>
  <c r="C16" i="1"/>
  <c r="C20" i="1" s="1"/>
  <c r="D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Harris, Neal R</author>
    <author>Crawford, Trevor</author>
  </authors>
  <commentList>
    <comment ref="B34" authorId="0" shapeId="0" xr:uid="{6566FF7F-3BA3-43E3-8BD7-286F7261EDC1}">
      <text>
        <r>
          <rPr>
            <b/>
            <sz val="9"/>
            <color indexed="81"/>
            <rFont val="Tahoma"/>
            <family val="2"/>
          </rPr>
          <t>Harris, Neal R:</t>
        </r>
        <r>
          <rPr>
            <sz val="9"/>
            <color indexed="81"/>
            <rFont val="Tahoma"/>
            <family val="2"/>
          </rPr>
          <t xml:space="preserve">
New Charge(s)
</t>
        </r>
      </text>
    </comment>
    <comment ref="B42" authorId="1" shapeId="0" xr:uid="{14FA2AD3-3B99-46F5-8AD1-6CF992E0823F}">
      <text>
        <r>
          <rPr>
            <b/>
            <sz val="9"/>
            <color indexed="81"/>
            <rFont val="Tahoma"/>
            <family val="2"/>
          </rPr>
          <t>Crawford, Trevor:</t>
        </r>
        <r>
          <rPr>
            <sz val="9"/>
            <color indexed="81"/>
            <rFont val="Tahoma"/>
            <family val="2"/>
          </rPr>
          <t xml:space="preserve">
New Charge for 20/21.</t>
        </r>
      </text>
    </comment>
  </commentList>
</comments>
</file>

<file path=xl/sharedStrings.xml><?xml version="1.0" encoding="utf-8"?>
<sst xmlns="http://schemas.openxmlformats.org/spreadsheetml/2006/main" count="845" uniqueCount="316">
  <si>
    <t>No.</t>
  </si>
  <si>
    <t>Description</t>
  </si>
  <si>
    <t>Value</t>
  </si>
  <si>
    <t>Contestable/Non contestable</t>
  </si>
  <si>
    <t>Non-contestable</t>
  </si>
  <si>
    <t>Point of connection enquiry – Clean Water</t>
  </si>
  <si>
    <t>Contestable</t>
  </si>
  <si>
    <t>Point of connection enquiry – Foul Sewer</t>
  </si>
  <si>
    <t>Validation Charge</t>
  </si>
  <si>
    <t>Non - contestable</t>
  </si>
  <si>
    <t>Unit</t>
  </si>
  <si>
    <t>Administration  Fee (Water Requisition/Water Diversion)</t>
  </si>
  <si>
    <t>Per scheme</t>
  </si>
  <si>
    <t>Administration Fee (Self Lay)</t>
  </si>
  <si>
    <r>
      <t>Vetting of design and approval undertaken by 3</t>
    </r>
    <r>
      <rPr>
        <vertAlign val="superscript"/>
        <sz val="11"/>
        <color theme="1"/>
        <rFont val="Arial"/>
        <family val="2"/>
      </rPr>
      <t>rd</t>
    </r>
    <r>
      <rPr>
        <sz val="11"/>
        <color theme="1"/>
        <rFont val="Arial"/>
        <family val="2"/>
      </rPr>
      <t xml:space="preserve"> party. Third party must be accredited through WIRS.</t>
    </r>
  </si>
  <si>
    <t>Per connection</t>
  </si>
  <si>
    <t>Per domestic property</t>
  </si>
  <si>
    <t>Design of scheme</t>
  </si>
  <si>
    <t>Per  scheme</t>
  </si>
  <si>
    <t>Per change</t>
  </si>
  <si>
    <t xml:space="preserve">Contestable </t>
  </si>
  <si>
    <t>Pipelaying in Unmade Ground in land not owned or occupied by the Developer for new water mains up to 100mm internal diameter.</t>
  </si>
  <si>
    <t>Per metre</t>
  </si>
  <si>
    <t>Pipelaying in Unmade Ground in land not owned or occupied by the Developer for new water mains above 100mm and up to 200mm internal diameter.</t>
  </si>
  <si>
    <t>Pipelaying in Made Ground in land not owned or occupied by the Developer for new water mains up to 100mm internal diameter.</t>
  </si>
  <si>
    <t>Pipelaying in Made Ground in land not owned or occupied by the Developer for new water mains above 100mm and up to 200mm internal diameter.</t>
  </si>
  <si>
    <t xml:space="preserve">Additional commissioning of sections should it not be done in accordance with the quotation. </t>
  </si>
  <si>
    <t>Per commissioning</t>
  </si>
  <si>
    <t>Third party Compensation</t>
  </si>
  <si>
    <t>Bespoke on application.</t>
  </si>
  <si>
    <t xml:space="preserve">Ecological etc. </t>
  </si>
  <si>
    <t>Traffic Management</t>
  </si>
  <si>
    <t>Application Fee</t>
  </si>
  <si>
    <t>Application fee – Self Laid Connection</t>
  </si>
  <si>
    <t>Per Application</t>
  </si>
  <si>
    <t>Application fee – Company Laid Onsite Connection</t>
  </si>
  <si>
    <t>Application fee – Company Laid Offsite Connection</t>
  </si>
  <si>
    <t>Administration Fee</t>
  </si>
  <si>
    <t>Administration fee – Self-Laid Connections</t>
  </si>
  <si>
    <t>Per Connection</t>
  </si>
  <si>
    <t>Administration fee – Company Laid Onsite Connection</t>
  </si>
  <si>
    <t>Administration fee – Company Laid Offsite Connection</t>
  </si>
  <si>
    <t>Connection(s) greater than 63mm and less than 100mm</t>
  </si>
  <si>
    <t>Connection(s) 100mm and greater</t>
  </si>
  <si>
    <t>Per Meter</t>
  </si>
  <si>
    <t>Where we attend to make a pre-booked connection but the site is not ready for connection</t>
  </si>
  <si>
    <t>Per Survey/visit</t>
  </si>
  <si>
    <t>Admin Fee</t>
  </si>
  <si>
    <t>Per application</t>
  </si>
  <si>
    <t>Technical Vetting Fee without PS</t>
  </si>
  <si>
    <t>Per property with a minimum fee</t>
  </si>
  <si>
    <t>Technical Vetting Fee with PS</t>
  </si>
  <si>
    <t>Inspection Fee</t>
  </si>
  <si>
    <t>Per property with a minimum fee.</t>
  </si>
  <si>
    <t xml:space="preserve">Re-submissions for technical review </t>
  </si>
  <si>
    <t>Per additional review</t>
  </si>
  <si>
    <t>Re-inspections following remedials</t>
  </si>
  <si>
    <t>Per inspection</t>
  </si>
  <si>
    <t>Security</t>
  </si>
  <si>
    <t>10% of construction costs</t>
  </si>
  <si>
    <t>Per installation</t>
  </si>
  <si>
    <t>Design of Connections to the public sewer network that may heighten the risk of damage to existing assets, or compromise public health and/or the environment.</t>
  </si>
  <si>
    <t>Bespoke on application</t>
  </si>
  <si>
    <t>Connections to the public sewer network that may heighten the risk of damage to existing assets, or compromise public health and/or the environment.</t>
  </si>
  <si>
    <t xml:space="preserve">Bespoken on application </t>
  </si>
  <si>
    <t>Connections to the public sewer that involve man-entry to live operational assets that necessitate special precautions to control H&amp;S hazards (such as in combined sewers with a rapid response to rainfall).</t>
  </si>
  <si>
    <t xml:space="preserve">Bespoke on application </t>
  </si>
  <si>
    <t xml:space="preserve">Changes to design by the Developer/consultant following provision of quotation. </t>
  </si>
  <si>
    <t>Minimum of £250 up to a maximum £4,500</t>
  </si>
  <si>
    <t>Pipelaying in made ground in land not owned or occupied by the Developer.</t>
  </si>
  <si>
    <t xml:space="preserve">Pipelaying in unmade ground per metre in land not owned or occupied by the Developer. </t>
  </si>
  <si>
    <t>Third party compensation</t>
  </si>
  <si>
    <t>Small Build including one day inspection</t>
  </si>
  <si>
    <t>Further day inspection</t>
  </si>
  <si>
    <t>Per Inspection</t>
  </si>
  <si>
    <t>Administration fee - if separate application and you are undertaking the design and construction</t>
  </si>
  <si>
    <t xml:space="preserve">Design vetting fee – if separate application and you are undertaking the design and construction. </t>
  </si>
  <si>
    <t xml:space="preserve">Inspection fee – if separate application and you are undertaking the design and construction. </t>
  </si>
  <si>
    <t>SD4c</t>
  </si>
  <si>
    <t>Design</t>
  </si>
  <si>
    <t>Construction</t>
  </si>
  <si>
    <t>Bespoke price on application.</t>
  </si>
  <si>
    <t>Re-inspection Fee</t>
  </si>
  <si>
    <t>Per re-inspection</t>
  </si>
  <si>
    <t>Bespoke price on application</t>
  </si>
  <si>
    <t>Per declaration</t>
  </si>
  <si>
    <t>Per Assessment</t>
  </si>
  <si>
    <t xml:space="preserve">CCTV survey (up to 15 metres) </t>
  </si>
  <si>
    <t xml:space="preserve">Sewer location survey </t>
  </si>
  <si>
    <t>Per survey</t>
  </si>
  <si>
    <t xml:space="preserve">Site visit (half day) </t>
  </si>
  <si>
    <t>Per half day</t>
  </si>
  <si>
    <t>Standard Infrastructure charges due for the development– Water Supply</t>
  </si>
  <si>
    <t>Per domestic property (please see below if not a dwelling)</t>
  </si>
  <si>
    <t>Standard Infrastructure charges due for the development– Sewerage</t>
  </si>
  <si>
    <t>No</t>
  </si>
  <si>
    <t>Total</t>
  </si>
  <si>
    <t>Pre-Planning</t>
  </si>
  <si>
    <t>Build Over</t>
  </si>
  <si>
    <t>NEW CONNECTION</t>
  </si>
  <si>
    <t>Sewer Designed and constructed by you as part of a S104</t>
  </si>
  <si>
    <t>Indirect Connection</t>
  </si>
  <si>
    <t>Sewer Connection undertaken by the Company</t>
  </si>
  <si>
    <t>Sewer Connection undertaken by you</t>
  </si>
  <si>
    <t>Sewer Designed and constructed by the company</t>
  </si>
  <si>
    <t>Sewer Diversion as a small build</t>
  </si>
  <si>
    <t>SEWER ADOPTION</t>
  </si>
  <si>
    <t>SEWER REQUISITION</t>
  </si>
  <si>
    <t>SEWER CONNECTION</t>
  </si>
  <si>
    <t>SEWER DIVERSION</t>
  </si>
  <si>
    <t>BUILD OVER</t>
  </si>
  <si>
    <t>INFRASTRUCTURE CHARGES</t>
  </si>
  <si>
    <t>PRE-PLANNING</t>
  </si>
  <si>
    <t>Please make sure that any cell that is coloured has had a rate put into if you want to use it.</t>
  </si>
  <si>
    <t>Non-Contestable</t>
  </si>
  <si>
    <t xml:space="preserve">Domestic sewer build over application </t>
  </si>
  <si>
    <t>VAT - none of the above numbers include VAT. VAT will be added as appropriate on the quotation</t>
  </si>
  <si>
    <t>Legal Disclaimer</t>
  </si>
  <si>
    <t xml:space="preserve">1. This self-service budget estimate calculator (the “Calculator”) has been developed to allow users to generate an estimate charge for connection services (the “Estimate Charge”) based on their selected requirements. </t>
  </si>
  <si>
    <t>2. The Estimate Charge is intended to provide a reasonable estimate and may vary based on the accuracy of the user’s selected requirements and changes to their development parameters.   For the avoidance of doubt, the Estimate Charge does not constitute a formal quotation.</t>
  </si>
  <si>
    <t>3. The individual service connection charges are valid from 1 April to 31 March for each relevant year and are subject to annual review on 1 April.  All charges exclude VAT.</t>
  </si>
  <si>
    <t>6. There may be certain circumstances where the Estimate Charge is not appropriate due to external factors outside our control or knowledge which may have an impact on these charges.</t>
  </si>
  <si>
    <t>5. Any reliance by the user on South West Water records to determine their requirements for the purpose of this Estimate Charge shall also be subject to those relevant disclaimers.</t>
  </si>
  <si>
    <t>4. The user acknowledge that the use of the Calculator shall not obviate any consent required by the user for its development(s).  South West Water accept no responsibility for any planning authority consent(s) required by the user for its development(s).</t>
  </si>
  <si>
    <t>Version No 1</t>
  </si>
  <si>
    <t>Income offsets</t>
  </si>
  <si>
    <t>Clean Water</t>
  </si>
  <si>
    <t xml:space="preserve">Waste Water </t>
  </si>
  <si>
    <t>Clean Water Scheme (S41)</t>
  </si>
  <si>
    <t>New Water Connection (S45)</t>
  </si>
  <si>
    <t>Sewer Adoption (S104)</t>
  </si>
  <si>
    <t>Sewer Requisition (S98)</t>
  </si>
  <si>
    <t>Sewer Diversion (S185)</t>
  </si>
  <si>
    <t>Sewer Connection (S106)</t>
  </si>
  <si>
    <t>Self Lay Scheme (S51)</t>
  </si>
  <si>
    <t>Page No</t>
  </si>
  <si>
    <t>WATER REQUISITIONS</t>
  </si>
  <si>
    <t>SELF LAY WATER MAINS</t>
  </si>
  <si>
    <t>Sewer Adoption (S102)</t>
  </si>
  <si>
    <t>N/A</t>
  </si>
  <si>
    <t>Inspection Fee (Visit)</t>
  </si>
  <si>
    <t>Inspection Fee (Virtual)</t>
  </si>
  <si>
    <t>Per box</t>
  </si>
  <si>
    <t>For 1st standard connection only up to and including 32mm diameter</t>
  </si>
  <si>
    <t>For 1st barrier connection only up to and including 32mm diameter</t>
  </si>
  <si>
    <t>Supply and Fit AMR meter only (meter screw in – no connection)</t>
  </si>
  <si>
    <t>Boundary Box replacement</t>
  </si>
  <si>
    <t>Connection only</t>
  </si>
  <si>
    <t>Offsite connection - Company laid connection</t>
  </si>
  <si>
    <t>Installation and commissioning of Telemtry use 4G only (based on no option to provide a primary solution with back up comms i.e. radio and PSTN are not available.</t>
  </si>
  <si>
    <t xml:space="preserve">Installation and commissioning of Telemtry use PSTN/4G </t>
  </si>
  <si>
    <t xml:space="preserve">Installation and commissioning of Telemtry use Radio/PSTN </t>
  </si>
  <si>
    <t xml:space="preserve">Installation and commissioning of Telemtry use Radio/4G </t>
  </si>
  <si>
    <t>Enviornmental Incentives</t>
  </si>
  <si>
    <t>Developer Services - 2023/24 Charging Arrangements</t>
  </si>
  <si>
    <t>This document supports the Developer Services Charging Arrangements 2023/24</t>
  </si>
  <si>
    <t>Waste Water</t>
  </si>
  <si>
    <t>Not Available</t>
  </si>
  <si>
    <t>Income Offsets</t>
  </si>
  <si>
    <t>Infrastructure Charges</t>
  </si>
  <si>
    <t>n/a</t>
  </si>
  <si>
    <t>PD2</t>
  </si>
  <si>
    <t>PD3</t>
  </si>
  <si>
    <t>PD4</t>
  </si>
  <si>
    <t>WR1</t>
  </si>
  <si>
    <t>SL1</t>
  </si>
  <si>
    <t>SL2</t>
  </si>
  <si>
    <t>WR6</t>
  </si>
  <si>
    <t>WR7</t>
  </si>
  <si>
    <t>IO1</t>
  </si>
  <si>
    <t xml:space="preserve">Per domestic property </t>
  </si>
  <si>
    <t>IN3</t>
  </si>
  <si>
    <t>IN4</t>
  </si>
  <si>
    <t>NC1</t>
  </si>
  <si>
    <t>NC2</t>
  </si>
  <si>
    <t>NC3</t>
  </si>
  <si>
    <t>NC6</t>
  </si>
  <si>
    <t>NC5</t>
  </si>
  <si>
    <t>NC7A</t>
  </si>
  <si>
    <t>NC4</t>
  </si>
  <si>
    <t>NC12</t>
  </si>
  <si>
    <t>Connection(s) greater than 32mm and up to and including 63mm - Standard</t>
  </si>
  <si>
    <t>NC12B</t>
  </si>
  <si>
    <t>NC13</t>
  </si>
  <si>
    <t>NC13B</t>
  </si>
  <si>
    <t>NC14</t>
  </si>
  <si>
    <t>NC14B</t>
  </si>
  <si>
    <t>NC15</t>
  </si>
  <si>
    <t>NC16</t>
  </si>
  <si>
    <t>NC22</t>
  </si>
  <si>
    <t>Water regulations inspection</t>
  </si>
  <si>
    <t>NC17A</t>
  </si>
  <si>
    <t>NC17B</t>
  </si>
  <si>
    <t>NC18B</t>
  </si>
  <si>
    <t>NC18A</t>
  </si>
  <si>
    <t>NC19A</t>
  </si>
  <si>
    <t>NC19B</t>
  </si>
  <si>
    <r>
      <rPr>
        <b/>
        <sz val="11"/>
        <color theme="1"/>
        <rFont val="Arial"/>
        <family val="2"/>
      </rPr>
      <t>Barrier</t>
    </r>
    <r>
      <rPr>
        <sz val="11"/>
        <color theme="1"/>
        <rFont val="Arial"/>
        <family val="2"/>
      </rPr>
      <t xml:space="preserve"> Non-standard connections greater than 32mm and up to 63mm diameter and trench work up to 2mm in length Where South West Water/Bournemouth Water undertakes the opening and closing of a trench</t>
    </r>
  </si>
  <si>
    <t>Non-standard connections greater than 63mm and up to 100mm diameter 
and trench work up to 2m in length Where South West Water/Bournemouth 
Water undertakes the opening and closing of a trench</t>
  </si>
  <si>
    <t>NC20B</t>
  </si>
  <si>
    <r>
      <rPr>
        <b/>
        <sz val="11"/>
        <color theme="1"/>
        <rFont val="Arial"/>
        <family val="2"/>
      </rPr>
      <t xml:space="preserve">Barrier </t>
    </r>
    <r>
      <rPr>
        <sz val="11"/>
        <color theme="1"/>
        <rFont val="Arial"/>
        <family val="2"/>
      </rPr>
      <t>Non-standard connections greater than 63mm and up to 100mm diameter 
and trench work up to 2m in length Where South West Water/Bournemouth 
Water undertakes the opening and closing of a trench</t>
    </r>
  </si>
  <si>
    <t>NC20A</t>
  </si>
  <si>
    <t>Non-standard connections greater than 100mm diameter and trench work up 
to 2m in length Where South West Water/Bournemouth Water undertakes the 
opening and closing of a trench</t>
  </si>
  <si>
    <r>
      <rPr>
        <b/>
        <sz val="11"/>
        <color theme="1"/>
        <rFont val="Arial"/>
        <family val="2"/>
      </rPr>
      <t xml:space="preserve">Barrier </t>
    </r>
    <r>
      <rPr>
        <sz val="11"/>
        <color theme="1"/>
        <rFont val="Arial"/>
        <family val="2"/>
      </rPr>
      <t>Non-standard connections greater than 100mm diameter and trench work up to 2m in length Where South West Water/Bournemouth Water undertakes the opening and closing of a trench</t>
    </r>
  </si>
  <si>
    <t>NC21</t>
  </si>
  <si>
    <t>NC21B</t>
  </si>
  <si>
    <t>NC24</t>
  </si>
  <si>
    <t>Unmade surface – up to 90mm diameter</t>
  </si>
  <si>
    <t>NC25</t>
  </si>
  <si>
    <t>Made surface – up to 90mm diameter</t>
  </si>
  <si>
    <t>NC26</t>
  </si>
  <si>
    <t>Pre-excavated – greater than 90mm diameter</t>
  </si>
  <si>
    <t>NC27</t>
  </si>
  <si>
    <t>Unmade surface – greater than 90mm diameter</t>
  </si>
  <si>
    <t>NC28</t>
  </si>
  <si>
    <t>Made surface – greater than 90mm diameter</t>
  </si>
  <si>
    <t>NC23</t>
  </si>
  <si>
    <t>Connections greater than 2m in length In addition to each relevant offsite 
connection charge (above) an extra over charge for each metre greater than 
2m, by surface type and diameter: Pre-excavated – up to 90mm diameter</t>
  </si>
  <si>
    <t>NC11</t>
  </si>
  <si>
    <t>Where a customer cancels or postpones a connection all third party costs incurred will be payable by the applicant.</t>
  </si>
  <si>
    <t>NC3b</t>
  </si>
  <si>
    <t>Second and subsequent site survey/visit and/or updated quotation (offsite connections only)</t>
  </si>
  <si>
    <t>NC2b</t>
  </si>
  <si>
    <t>Where a customer requests a copy invoice, proforma invoice, copy of existing quotte (onsite or offsite) and/or updated onsite quote</t>
  </si>
  <si>
    <t>Per item</t>
  </si>
  <si>
    <t>NC9A</t>
  </si>
  <si>
    <t>SR1</t>
  </si>
  <si>
    <t>SR2</t>
  </si>
  <si>
    <t>SR3</t>
  </si>
  <si>
    <t>SR4</t>
  </si>
  <si>
    <t>SR5</t>
  </si>
  <si>
    <t>SR6</t>
  </si>
  <si>
    <t>SR7</t>
  </si>
  <si>
    <t>SR8</t>
  </si>
  <si>
    <t>SR9</t>
  </si>
  <si>
    <t>SR10</t>
  </si>
  <si>
    <t>SR11</t>
  </si>
  <si>
    <t>SC1</t>
  </si>
  <si>
    <t>SC3</t>
  </si>
  <si>
    <t>SC2</t>
  </si>
  <si>
    <t>SC4</t>
  </si>
  <si>
    <t>SC6</t>
  </si>
  <si>
    <t>SC7</t>
  </si>
  <si>
    <t>SC5</t>
  </si>
  <si>
    <t>BO1</t>
  </si>
  <si>
    <t>BO2</t>
  </si>
  <si>
    <t>BO3</t>
  </si>
  <si>
    <t>BO4</t>
  </si>
  <si>
    <t>BO5</t>
  </si>
  <si>
    <t>Income offset (Clean)</t>
  </si>
  <si>
    <t>Income offset (Waste)</t>
  </si>
  <si>
    <t>IO2</t>
  </si>
  <si>
    <t>SD7</t>
  </si>
  <si>
    <t>SD8</t>
  </si>
  <si>
    <t>SD1</t>
  </si>
  <si>
    <t>SD2</t>
  </si>
  <si>
    <t>SD3</t>
  </si>
  <si>
    <t>SD5</t>
  </si>
  <si>
    <t>SD6</t>
  </si>
  <si>
    <t>SA1</t>
  </si>
  <si>
    <t>SA2</t>
  </si>
  <si>
    <t>SA3</t>
  </si>
  <si>
    <t>SA4</t>
  </si>
  <si>
    <t>SA5</t>
  </si>
  <si>
    <t>SA6</t>
  </si>
  <si>
    <t>SA9</t>
  </si>
  <si>
    <t>SA10</t>
  </si>
  <si>
    <t>SA11</t>
  </si>
  <si>
    <t>SA12</t>
  </si>
  <si>
    <t>Notes</t>
  </si>
  <si>
    <t>https://www.southwestwater.co.uk/siteassets/documents/dev-services/charges-2023-24/charging-arrangements-23_24_v1.1_publish.pdf</t>
  </si>
  <si>
    <t>Additional  charges</t>
  </si>
  <si>
    <t>Connection(s) greater than 32mm and up to and including 63mm - Barrier</t>
  </si>
  <si>
    <t xml:space="preserve">Non-standard connections greater than 32mm and up to 63mm diameter and
 trench work up to 2mm in length Where South West Water/Bournemouth 
Water undertakes the opening and closing of a trench </t>
  </si>
  <si>
    <t xml:space="preserve">Barrier Connection(s) greater than 63mm and less than 100mm </t>
  </si>
  <si>
    <t xml:space="preserve">Barrier Connection(s) 100mm and greater - </t>
  </si>
  <si>
    <t>Barrier connections up to 32mm diameter and trench work up to 2m in length</t>
  </si>
  <si>
    <t>Standard connections up to 32mm diameter and trench work up to 2m in length</t>
  </si>
  <si>
    <t>In addition to the first connection up 32mm diameter up to four further 25mm/32mm service pipes may be laid in the same trench and connected on the same date as the first connection. Charge covers up to 2m in length.
Per meterage rate shall be applied for additional connections greater than 2m in length</t>
  </si>
  <si>
    <t>Barrier - In addition to the first connection up 32mm diameter up to four further 25mm/32mm service pipes may be laid in the same trench and connected on the same date as the first connection. Charge covers up to 2m in length.
Per meterage rate shall be applied for additional connections greater than 2m in length</t>
  </si>
  <si>
    <t>Actual cost</t>
  </si>
  <si>
    <t>Totals</t>
  </si>
  <si>
    <t>WR2</t>
  </si>
  <si>
    <t>WR3</t>
  </si>
  <si>
    <t>Connection of new main to existing main excluding Band A (diameter of new main) where the connection is to an existing water distribution system and we are unable to interrupt supplies to existing customer. This connection is undertaken by using both a line stop and underpressure tee. As there are normally two connections for a diverted main, the rate includes for two of each. (This is used on Water Diversions where you are reconnecting the new diverted apparatus to the existing water main)</t>
  </si>
  <si>
    <t>Connection of new main to existing main excluding excavation and reinstatement Band B (diameter of new main) where the connection is to an existing water distribution system and we are unable to interrupt supplies to existing customer. This connection is undertaken by using both a line stop and under-pressure tee. As there are normally two connections for a diverted main, the rate includes for two of each. (This is used on Water Diversions where you are reconnecting the new diverted apparatus to the existing water main. )</t>
  </si>
  <si>
    <t>WR4</t>
  </si>
  <si>
    <t>WR5</t>
  </si>
  <si>
    <t>Branch Connection - Connection of new main to existing main excluding excavation and reinstatement for Band A (diameter of new main) where the connection is to an existing water distribution system This connection is made using under-pressure tee only</t>
  </si>
  <si>
    <t>Branch Connection - Connection of new main to existing main excluding excavation and reinstatement for Band B(diameter of new main) where the connection is to an existing water distribution systems. The connection is made using under-pressure tee only</t>
  </si>
  <si>
    <t>Per Diverted main</t>
  </si>
  <si>
    <t>Pipelaying in trench provided by others in land the developer owns and occupies. Excavation and backfill to be in accordance with the ‘Conditions of Trenchwork’. – Non barrier pipe * Band A</t>
  </si>
  <si>
    <t>WR8A</t>
  </si>
  <si>
    <t>WR9A</t>
  </si>
  <si>
    <t>Pipelaying in trench provided by others in land the developer owns and occupies. Excavation and backfill to be in accordance with the ‘Conditions of Trenchwork’. – barrier pipe * Band A</t>
  </si>
  <si>
    <t>Pipelaying in trench provided by others in land the developer owns and occupies. Excavation and backfill to be in accordance with the ‘Conditions of Trenchwork’. – Non barrier pipe * Band B</t>
  </si>
  <si>
    <t>WR9B</t>
  </si>
  <si>
    <t>WR8B</t>
  </si>
  <si>
    <t>Pipelaying in trench provided by others in land the developer owns and occupies. Excavation and backfill to be in accordance with the ‘Conditions of Trenchwork’. – barrier pipe * Band B</t>
  </si>
  <si>
    <t>WR10</t>
  </si>
  <si>
    <t>WR11</t>
  </si>
  <si>
    <t>WR12</t>
  </si>
  <si>
    <t>WR13</t>
  </si>
  <si>
    <t>WR14</t>
  </si>
  <si>
    <t>WR15</t>
  </si>
  <si>
    <t>WR16</t>
  </si>
  <si>
    <t>WR17</t>
  </si>
  <si>
    <t>Diversion only - per diverted main</t>
  </si>
  <si>
    <t>Changes to design by the Developer/SLP following provision of quotation. (£230 up to £1515.00)</t>
  </si>
  <si>
    <t>Up to £1,515 depending on work required with a minimum charge of £230.00</t>
  </si>
  <si>
    <t>Per property with a minimum fee £375.25</t>
  </si>
  <si>
    <t>Minimum fee £375.25</t>
  </si>
  <si>
    <t>Minimum fee £980</t>
  </si>
  <si>
    <t>Per property with a minimum fee £980</t>
  </si>
  <si>
    <t>Per property with a minimum fee.£980</t>
  </si>
  <si>
    <t>Envirornmental Incentives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</si>
</sst>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
  </numFmts>
  <fonts count="13" x14ac:knownFonts="1">
    <font>
      <sz val="11"/>
      <color theme="1"/>
      <name val="Arial"/>
      <family val="2"/>
    </font>
    <font>
      <sz val="11"/>
      <color theme="1"/>
      <name val="Arial"/>
      <family val="2"/>
    </font>
    <font>
      <b/>
      <sz val="11"/>
      <color theme="1"/>
      <name val="Arial"/>
      <family val="2"/>
    </font>
    <font>
      <vertAlign val="superscript"/>
      <sz val="11"/>
      <color theme="1"/>
      <name val="Arial"/>
      <family val="2"/>
    </font>
    <font>
      <sz val="11"/>
      <color rgb="FF000000"/>
      <name val="Arial"/>
      <family val="2"/>
    </font>
    <font>
      <b/>
      <sz val="11"/>
      <color rgb="FF000000"/>
      <name val="Arial"/>
      <family val="2"/>
    </font>
    <font>
      <sz val="11"/>
      <color theme="1" tint="0.34998626667073579"/>
      <name val="Arial"/>
      <family val="2"/>
    </font>
    <font>
      <u/>
      <sz val="11"/>
      <color theme="1" tint="0.34998626667073579"/>
      <name val="Arial"/>
      <family val="2"/>
    </font>
    <font>
      <b/>
      <sz val="11"/>
      <name val="Arial"/>
      <family val="2"/>
    </font>
    <font>
      <b/>
      <sz val="9"/>
      <color indexed="81"/>
      <name val="Tahoma"/>
      <family val="2"/>
    </font>
    <font>
      <sz val="9"/>
      <color indexed="81"/>
      <name val="Tahoma"/>
      <family val="2"/>
    </font>
    <font>
      <sz val="11"/>
      <name val="Arial"/>
      <family val="2"/>
    </font>
    <font>
      <u/>
      <sz val="11"/>
      <color theme="10"/>
      <name val="Arial"/>
      <family val="2"/>
    </font>
  </fonts>
  <fills count="9">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39997558519241921"/>
        <bgColor indexed="64"/>
      </patternFill>
    </fill>
  </fills>
  <borders count="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206">
    <xf numFmtId="0" fontId="0" fillId="0" borderId="0" xfId="0"/>
    <xf numFmtId="0" fontId="6" fillId="3" borderId="0" xfId="0" applyFont="1" applyFill="1" applyProtection="1">
      <protection hidden="1"/>
    </xf>
    <xf numFmtId="0" fontId="6" fillId="3" borderId="0" xfId="0" applyFont="1" applyFill="1" applyAlignment="1" applyProtection="1">
      <alignment wrapText="1"/>
      <protection hidden="1"/>
    </xf>
    <xf numFmtId="0" fontId="7"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0" fillId="3" borderId="0" xfId="0" applyFill="1" applyAlignment="1" applyProtection="1">
      <alignment horizontal="center" vertical="center"/>
      <protection hidden="1"/>
    </xf>
    <xf numFmtId="0" fontId="0" fillId="3" borderId="0" xfId="0" applyFill="1" applyAlignment="1" applyProtection="1">
      <alignment vertical="center" wrapText="1"/>
      <protection hidden="1"/>
    </xf>
    <xf numFmtId="0" fontId="0" fillId="3" borderId="0" xfId="0" applyFill="1" applyBorder="1" applyAlignment="1" applyProtection="1">
      <alignment vertical="center" wrapText="1"/>
      <protection hidden="1"/>
    </xf>
    <xf numFmtId="0" fontId="8" fillId="4" borderId="2" xfId="0" applyFont="1" applyFill="1" applyBorder="1" applyAlignment="1" applyProtection="1">
      <alignment horizontal="center" vertical="center"/>
      <protection hidden="1"/>
    </xf>
    <xf numFmtId="0" fontId="2" fillId="4" borderId="2" xfId="0" applyFont="1" applyFill="1" applyBorder="1" applyAlignment="1">
      <alignment vertical="top"/>
    </xf>
    <xf numFmtId="0" fontId="0" fillId="3" borderId="0" xfId="0" applyFill="1"/>
    <xf numFmtId="0" fontId="2" fillId="4" borderId="5" xfId="0" applyFont="1" applyFill="1" applyBorder="1" applyAlignment="1">
      <alignment vertical="top"/>
    </xf>
    <xf numFmtId="0" fontId="2" fillId="4" borderId="2" xfId="0" applyFont="1" applyFill="1" applyBorder="1"/>
    <xf numFmtId="0" fontId="0" fillId="3" borderId="0" xfId="0" applyFill="1" applyBorder="1" applyAlignment="1" applyProtection="1">
      <alignment horizontal="center" vertical="center"/>
      <protection hidden="1"/>
    </xf>
    <xf numFmtId="0" fontId="0" fillId="4" borderId="2" xfId="0" applyFill="1" applyBorder="1" applyProtection="1">
      <protection hidden="1"/>
    </xf>
    <xf numFmtId="0" fontId="0" fillId="3" borderId="2" xfId="0" applyFill="1" applyBorder="1" applyProtection="1">
      <protection hidden="1"/>
    </xf>
    <xf numFmtId="0" fontId="0" fillId="0" borderId="2" xfId="0" applyBorder="1" applyProtection="1">
      <protection hidden="1"/>
    </xf>
    <xf numFmtId="0" fontId="2" fillId="4" borderId="2" xfId="0" applyFont="1" applyFill="1" applyBorder="1" applyAlignment="1" applyProtection="1">
      <alignment vertical="top"/>
      <protection hidden="1"/>
    </xf>
    <xf numFmtId="0" fontId="2" fillId="4" borderId="2" xfId="0" applyFont="1" applyFill="1" applyBorder="1" applyAlignment="1" applyProtection="1">
      <alignment horizontal="center" vertical="top"/>
      <protection hidden="1"/>
    </xf>
    <xf numFmtId="0" fontId="1" fillId="0" borderId="2" xfId="0" applyFont="1" applyBorder="1" applyAlignment="1" applyProtection="1">
      <alignment vertical="top"/>
      <protection hidden="1"/>
    </xf>
    <xf numFmtId="0" fontId="0" fillId="0" borderId="0" xfId="0" applyProtection="1">
      <protection hidden="1"/>
    </xf>
    <xf numFmtId="0" fontId="1" fillId="0" borderId="2" xfId="0" applyFont="1" applyBorder="1" applyAlignment="1" applyProtection="1">
      <alignment vertical="top" wrapText="1"/>
      <protection hidden="1"/>
    </xf>
    <xf numFmtId="6" fontId="0" fillId="2" borderId="2" xfId="0" applyNumberFormat="1" applyFont="1" applyFill="1" applyBorder="1" applyAlignment="1" applyProtection="1">
      <alignment horizontal="center" vertical="top"/>
      <protection hidden="1"/>
    </xf>
    <xf numFmtId="0" fontId="0" fillId="2" borderId="2" xfId="0" applyFill="1" applyBorder="1" applyAlignment="1" applyProtection="1">
      <alignment horizontal="center"/>
      <protection hidden="1"/>
    </xf>
    <xf numFmtId="0" fontId="2" fillId="4" borderId="2" xfId="0" applyFont="1" applyFill="1" applyBorder="1" applyProtection="1">
      <protection hidden="1"/>
    </xf>
    <xf numFmtId="0" fontId="0" fillId="0" borderId="2" xfId="0" applyBorder="1" applyAlignment="1" applyProtection="1">
      <alignment horizontal="center"/>
      <protection hidden="1"/>
    </xf>
    <xf numFmtId="0" fontId="2" fillId="4" borderId="2" xfId="0" applyFont="1" applyFill="1" applyBorder="1" applyAlignment="1" applyProtection="1">
      <alignment horizontal="right" vertical="top"/>
      <protection hidden="1"/>
    </xf>
    <xf numFmtId="0" fontId="1" fillId="0" borderId="2" xfId="0" applyFont="1" applyBorder="1" applyAlignment="1" applyProtection="1">
      <alignment horizontal="center" vertical="top"/>
      <protection hidden="1"/>
    </xf>
    <xf numFmtId="164" fontId="1" fillId="0" borderId="2" xfId="0" applyNumberFormat="1" applyFont="1" applyBorder="1" applyAlignment="1" applyProtection="1">
      <alignment horizontal="center" vertical="top"/>
      <protection hidden="1"/>
    </xf>
    <xf numFmtId="164" fontId="0" fillId="3" borderId="2" xfId="0" applyNumberFormat="1" applyFill="1" applyBorder="1" applyAlignment="1" applyProtection="1">
      <alignment horizontal="center"/>
      <protection hidden="1"/>
    </xf>
    <xf numFmtId="0" fontId="4" fillId="0" borderId="2" xfId="0" applyFont="1" applyBorder="1" applyAlignment="1" applyProtection="1">
      <alignment vertical="top"/>
      <protection hidden="1"/>
    </xf>
    <xf numFmtId="8" fontId="2" fillId="4" borderId="2" xfId="0" applyNumberFormat="1" applyFont="1" applyFill="1" applyBorder="1" applyProtection="1">
      <protection hidden="1"/>
    </xf>
    <xf numFmtId="8" fontId="2" fillId="4" borderId="6" xfId="0" applyNumberFormat="1" applyFont="1" applyFill="1" applyBorder="1" applyProtection="1">
      <protection hidden="1"/>
    </xf>
    <xf numFmtId="0" fontId="2" fillId="4" borderId="2" xfId="0" applyFont="1" applyFill="1" applyBorder="1" applyProtection="1">
      <protection locked="0"/>
    </xf>
    <xf numFmtId="0" fontId="2" fillId="4" borderId="5" xfId="0" applyFont="1" applyFill="1" applyBorder="1" applyAlignment="1" applyProtection="1">
      <alignment vertical="top"/>
      <protection locked="0"/>
    </xf>
    <xf numFmtId="0" fontId="0" fillId="0" borderId="0" xfId="0" applyAlignment="1" applyProtection="1">
      <alignment horizontal="center"/>
      <protection hidden="1"/>
    </xf>
    <xf numFmtId="0" fontId="0" fillId="0" borderId="2" xfId="0" applyFont="1" applyBorder="1" applyAlignment="1" applyProtection="1">
      <alignment vertical="top"/>
      <protection hidden="1"/>
    </xf>
    <xf numFmtId="8" fontId="0" fillId="0" borderId="2" xfId="0" applyNumberFormat="1" applyBorder="1" applyAlignment="1" applyProtection="1">
      <alignment horizontal="center"/>
      <protection hidden="1"/>
    </xf>
    <xf numFmtId="0" fontId="2" fillId="4" borderId="2" xfId="0" applyFont="1" applyFill="1" applyBorder="1" applyAlignment="1" applyProtection="1">
      <alignment vertical="top"/>
      <protection locked="0"/>
    </xf>
    <xf numFmtId="0" fontId="2" fillId="4" borderId="2" xfId="0" applyFont="1" applyFill="1" applyBorder="1" applyAlignment="1" applyProtection="1">
      <alignment horizontal="center" vertical="top" wrapText="1"/>
      <protection hidden="1"/>
    </xf>
    <xf numFmtId="0" fontId="0" fillId="0" borderId="2" xfId="0" applyBorder="1" applyAlignment="1" applyProtection="1">
      <alignment horizontal="center" vertical="top"/>
      <protection hidden="1"/>
    </xf>
    <xf numFmtId="0" fontId="0" fillId="0" borderId="2" xfId="0" applyBorder="1" applyAlignment="1" applyProtection="1">
      <alignment wrapText="1"/>
      <protection hidden="1"/>
    </xf>
    <xf numFmtId="164" fontId="0" fillId="5" borderId="2" xfId="0" applyNumberFormat="1" applyFont="1" applyFill="1" applyBorder="1" applyAlignment="1" applyProtection="1">
      <alignment horizontal="center" vertical="top"/>
      <protection hidden="1"/>
    </xf>
    <xf numFmtId="0" fontId="0" fillId="0" borderId="0" xfId="0" applyAlignment="1" applyProtection="1">
      <alignment wrapText="1"/>
      <protection hidden="1"/>
    </xf>
    <xf numFmtId="0" fontId="1" fillId="0" borderId="2" xfId="0" applyFont="1" applyBorder="1" applyAlignment="1" applyProtection="1">
      <alignment horizontal="center" vertical="top" wrapText="1"/>
      <protection hidden="1"/>
    </xf>
    <xf numFmtId="0" fontId="1" fillId="3" borderId="2" xfId="1" applyFont="1" applyFill="1" applyBorder="1" applyAlignment="1" applyProtection="1">
      <alignment vertical="center"/>
      <protection hidden="1"/>
    </xf>
    <xf numFmtId="164" fontId="1" fillId="3" borderId="2" xfId="1" applyNumberFormat="1" applyFill="1" applyBorder="1" applyAlignment="1" applyProtection="1">
      <alignment horizontal="center"/>
      <protection hidden="1"/>
    </xf>
    <xf numFmtId="0" fontId="1" fillId="3" borderId="2" xfId="1" applyFont="1" applyFill="1" applyBorder="1" applyAlignment="1" applyProtection="1">
      <alignment vertical="center" wrapText="1"/>
      <protection hidden="1"/>
    </xf>
    <xf numFmtId="164" fontId="1" fillId="5" borderId="2" xfId="1" applyNumberFormat="1" applyFill="1" applyBorder="1" applyAlignment="1" applyProtection="1">
      <alignment horizontal="center"/>
      <protection hidden="1"/>
    </xf>
    <xf numFmtId="0" fontId="0" fillId="6" borderId="2" xfId="0" applyFont="1" applyFill="1" applyBorder="1" applyAlignment="1" applyProtection="1">
      <alignment vertical="top"/>
      <protection hidden="1"/>
    </xf>
    <xf numFmtId="0" fontId="0" fillId="0" borderId="2" xfId="0" applyFont="1" applyBorder="1" applyAlignment="1" applyProtection="1">
      <alignment horizontal="center" vertical="top"/>
      <protection hidden="1"/>
    </xf>
    <xf numFmtId="0" fontId="11" fillId="3" borderId="2" xfId="1" applyFont="1" applyFill="1" applyBorder="1" applyAlignment="1" applyProtection="1">
      <alignment vertical="center" wrapText="1"/>
      <protection hidden="1"/>
    </xf>
    <xf numFmtId="0" fontId="0" fillId="0" borderId="4" xfId="0" applyFont="1" applyBorder="1" applyAlignment="1" applyProtection="1">
      <alignment horizontal="center" vertical="top"/>
      <protection hidden="1"/>
    </xf>
    <xf numFmtId="0" fontId="1" fillId="0" borderId="4" xfId="0" applyFont="1" applyBorder="1" applyAlignment="1" applyProtection="1">
      <alignment horizontal="center" vertical="top"/>
      <protection hidden="1"/>
    </xf>
    <xf numFmtId="0" fontId="4" fillId="3" borderId="2" xfId="0" applyFont="1" applyFill="1" applyBorder="1" applyAlignment="1" applyProtection="1">
      <alignment vertical="top" wrapText="1"/>
      <protection hidden="1"/>
    </xf>
    <xf numFmtId="0" fontId="0" fillId="3" borderId="2" xfId="0" applyFill="1" applyBorder="1" applyAlignment="1" applyProtection="1">
      <alignment wrapText="1"/>
      <protection hidden="1"/>
    </xf>
    <xf numFmtId="0" fontId="0" fillId="6" borderId="2" xfId="0" applyFont="1" applyFill="1" applyBorder="1" applyAlignment="1" applyProtection="1">
      <alignment vertical="top" wrapText="1"/>
      <protection hidden="1"/>
    </xf>
    <xf numFmtId="0" fontId="0" fillId="5" borderId="2" xfId="0" applyFill="1" applyBorder="1" applyAlignment="1" applyProtection="1">
      <alignment wrapText="1"/>
      <protection hidden="1"/>
    </xf>
    <xf numFmtId="164" fontId="1" fillId="3" borderId="2" xfId="0" applyNumberFormat="1" applyFont="1" applyFill="1" applyBorder="1" applyAlignment="1" applyProtection="1">
      <alignment horizontal="center" vertical="top" wrapText="1"/>
      <protection hidden="1"/>
    </xf>
    <xf numFmtId="0" fontId="0" fillId="0" borderId="2" xfId="0" applyBorder="1" applyAlignment="1" applyProtection="1">
      <alignment horizontal="center" vertical="top" wrapText="1"/>
      <protection hidden="1"/>
    </xf>
    <xf numFmtId="0" fontId="0" fillId="5" borderId="3" xfId="0" applyFill="1" applyBorder="1" applyProtection="1">
      <protection hidden="1"/>
    </xf>
    <xf numFmtId="0" fontId="0" fillId="0" borderId="3" xfId="0" applyBorder="1" applyAlignment="1" applyProtection="1">
      <alignment horizontal="center" vertical="top" wrapText="1"/>
      <protection hidden="1"/>
    </xf>
    <xf numFmtId="164" fontId="1" fillId="3" borderId="3" xfId="0" applyNumberFormat="1" applyFont="1" applyFill="1" applyBorder="1" applyAlignment="1" applyProtection="1">
      <alignment horizontal="center" vertical="top" wrapText="1"/>
      <protection hidden="1"/>
    </xf>
    <xf numFmtId="0" fontId="0" fillId="5" borderId="2" xfId="0" applyFill="1" applyBorder="1" applyProtection="1">
      <protection hidden="1"/>
    </xf>
    <xf numFmtId="0" fontId="0" fillId="0" borderId="4" xfId="0" applyBorder="1" applyAlignment="1" applyProtection="1">
      <alignment horizontal="center" vertical="top" wrapText="1"/>
      <protection hidden="1"/>
    </xf>
    <xf numFmtId="164" fontId="1" fillId="3" borderId="4" xfId="0" applyNumberFormat="1"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hidden="1"/>
    </xf>
    <xf numFmtId="164" fontId="4" fillId="0" borderId="2" xfId="0" applyNumberFormat="1" applyFont="1" applyBorder="1" applyAlignment="1" applyProtection="1">
      <alignment horizontal="center" vertical="top"/>
      <protection hidden="1"/>
    </xf>
    <xf numFmtId="0" fontId="0" fillId="3" borderId="2" xfId="1" applyFont="1" applyFill="1" applyBorder="1" applyAlignment="1" applyProtection="1">
      <alignment vertical="center" wrapText="1"/>
      <protection hidden="1"/>
    </xf>
    <xf numFmtId="164" fontId="0" fillId="0" borderId="2" xfId="0" applyNumberFormat="1" applyBorder="1" applyAlignment="1" applyProtection="1">
      <alignment horizontal="center"/>
      <protection hidden="1"/>
    </xf>
    <xf numFmtId="164" fontId="0" fillId="0" borderId="2" xfId="0" applyNumberFormat="1" applyFont="1" applyBorder="1" applyAlignment="1" applyProtection="1">
      <alignment horizontal="center" vertical="top"/>
      <protection hidden="1"/>
    </xf>
    <xf numFmtId="164" fontId="0" fillId="3" borderId="2" xfId="0" applyNumberFormat="1" applyFont="1" applyFill="1" applyBorder="1" applyAlignment="1" applyProtection="1">
      <alignment horizontal="center" vertical="top"/>
      <protection hidden="1"/>
    </xf>
    <xf numFmtId="164" fontId="0" fillId="0" borderId="0" xfId="0" applyNumberFormat="1" applyAlignment="1" applyProtection="1">
      <alignment horizontal="center"/>
      <protection hidden="1"/>
    </xf>
    <xf numFmtId="0" fontId="0" fillId="0" borderId="2" xfId="0" applyFont="1" applyBorder="1" applyProtection="1">
      <protection hidden="1"/>
    </xf>
    <xf numFmtId="0" fontId="0" fillId="0" borderId="2" xfId="0" applyBorder="1" applyAlignment="1" applyProtection="1">
      <alignment horizontal="center" wrapText="1"/>
      <protection hidden="1"/>
    </xf>
    <xf numFmtId="0" fontId="6" fillId="3" borderId="0" xfId="0" applyFont="1" applyFill="1" applyAlignment="1" applyProtection="1">
      <alignment horizontal="left" vertical="center" wrapText="1"/>
      <protection hidden="1"/>
    </xf>
    <xf numFmtId="0" fontId="2" fillId="0" borderId="6" xfId="0" applyFont="1" applyBorder="1" applyAlignment="1" applyProtection="1">
      <alignment horizontal="left"/>
      <protection hidden="1"/>
    </xf>
    <xf numFmtId="0" fontId="2" fillId="0" borderId="8" xfId="0" applyFont="1" applyBorder="1" applyAlignment="1" applyProtection="1">
      <alignment horizontal="left"/>
      <protection hidden="1"/>
    </xf>
    <xf numFmtId="0" fontId="2" fillId="0" borderId="5" xfId="0" applyFont="1" applyBorder="1" applyAlignment="1" applyProtection="1">
      <alignment horizontal="left"/>
      <protection hidden="1"/>
    </xf>
    <xf numFmtId="0" fontId="2" fillId="3" borderId="0" xfId="0" applyFont="1" applyFill="1" applyAlignment="1">
      <alignment horizontal="center"/>
    </xf>
    <xf numFmtId="0" fontId="2" fillId="3" borderId="2" xfId="0" applyFont="1" applyFill="1" applyBorder="1" applyAlignment="1" applyProtection="1">
      <alignment vertical="top"/>
      <protection hidden="1"/>
    </xf>
    <xf numFmtId="0" fontId="0" fillId="3" borderId="0" xfId="0" applyFill="1" applyProtection="1">
      <protection hidden="1"/>
    </xf>
    <xf numFmtId="0" fontId="2" fillId="3" borderId="2" xfId="0" applyFont="1" applyFill="1" applyBorder="1"/>
    <xf numFmtId="0" fontId="0" fillId="3" borderId="2" xfId="0" applyFill="1" applyBorder="1" applyAlignment="1" applyProtection="1">
      <alignment vertical="top"/>
      <protection hidden="1"/>
    </xf>
    <xf numFmtId="0" fontId="1" fillId="3" borderId="2" xfId="0" applyFont="1" applyFill="1" applyBorder="1" applyAlignment="1" applyProtection="1">
      <alignment vertical="top"/>
      <protection hidden="1"/>
    </xf>
    <xf numFmtId="8" fontId="1" fillId="3" borderId="2" xfId="0" applyNumberFormat="1" applyFont="1" applyFill="1" applyBorder="1" applyAlignment="1" applyProtection="1">
      <alignment horizontal="center" vertical="top"/>
      <protection hidden="1"/>
    </xf>
    <xf numFmtId="0" fontId="0" fillId="3" borderId="2" xfId="0" applyFill="1" applyBorder="1" applyProtection="1">
      <protection locked="0"/>
    </xf>
    <xf numFmtId="8" fontId="0" fillId="3" borderId="2" xfId="0" applyNumberFormat="1" applyFill="1" applyBorder="1" applyProtection="1">
      <protection hidden="1"/>
    </xf>
    <xf numFmtId="0" fontId="0" fillId="3" borderId="2" xfId="0" applyFill="1" applyBorder="1"/>
    <xf numFmtId="0" fontId="0" fillId="3" borderId="0" xfId="0" applyFill="1" applyAlignment="1" applyProtection="1">
      <alignment horizontal="center"/>
      <protection hidden="1"/>
    </xf>
    <xf numFmtId="0" fontId="0" fillId="3" borderId="0" xfId="0" applyFill="1" applyProtection="1">
      <protection locked="0"/>
    </xf>
    <xf numFmtId="8" fontId="0" fillId="3" borderId="3" xfId="0" applyNumberFormat="1" applyFill="1" applyBorder="1" applyProtection="1">
      <protection hidden="1"/>
    </xf>
    <xf numFmtId="0" fontId="0" fillId="3" borderId="0" xfId="0" applyFill="1" applyAlignment="1">
      <alignment horizontal="center"/>
    </xf>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3" borderId="5" xfId="0" applyFont="1" applyFill="1" applyBorder="1" applyAlignment="1">
      <alignment horizontal="center"/>
    </xf>
    <xf numFmtId="0" fontId="2" fillId="7" borderId="3" xfId="0" applyFont="1" applyFill="1" applyBorder="1" applyAlignment="1" applyProtection="1">
      <alignment vertical="top"/>
      <protection hidden="1"/>
    </xf>
    <xf numFmtId="0" fontId="2" fillId="7" borderId="6" xfId="0" applyFont="1" applyFill="1" applyBorder="1" applyAlignment="1" applyProtection="1">
      <alignment horizontal="center"/>
      <protection hidden="1"/>
    </xf>
    <xf numFmtId="0" fontId="2" fillId="7" borderId="8" xfId="0" applyFont="1" applyFill="1" applyBorder="1" applyProtection="1">
      <protection hidden="1"/>
    </xf>
    <xf numFmtId="0" fontId="2" fillId="7" borderId="5" xfId="0" applyFont="1" applyFill="1" applyBorder="1" applyProtection="1">
      <protection locked="0"/>
    </xf>
    <xf numFmtId="8" fontId="2" fillId="7" borderId="3" xfId="0" applyNumberFormat="1" applyFont="1" applyFill="1" applyBorder="1" applyProtection="1">
      <protection hidden="1"/>
    </xf>
    <xf numFmtId="0" fontId="2" fillId="3" borderId="2" xfId="0" applyFont="1" applyFill="1" applyBorder="1" applyAlignment="1">
      <alignment horizontal="center"/>
    </xf>
    <xf numFmtId="0" fontId="2" fillId="3" borderId="2" xfId="0" applyFont="1" applyFill="1" applyBorder="1" applyProtection="1">
      <protection hidden="1"/>
    </xf>
    <xf numFmtId="0" fontId="1" fillId="3" borderId="2" xfId="0" applyFont="1" applyFill="1" applyBorder="1" applyAlignment="1" applyProtection="1">
      <alignment vertical="top" wrapText="1"/>
      <protection hidden="1"/>
    </xf>
    <xf numFmtId="6" fontId="1" fillId="3" borderId="2" xfId="0" applyNumberFormat="1" applyFont="1" applyFill="1" applyBorder="1" applyAlignment="1" applyProtection="1">
      <alignment horizontal="center" vertical="top"/>
      <protection hidden="1"/>
    </xf>
    <xf numFmtId="6" fontId="0" fillId="3" borderId="2" xfId="0" applyNumberFormat="1" applyFont="1" applyFill="1" applyBorder="1" applyAlignment="1" applyProtection="1">
      <alignment horizontal="center" vertical="top"/>
      <protection hidden="1"/>
    </xf>
    <xf numFmtId="0" fontId="0" fillId="3" borderId="2" xfId="0" applyFont="1" applyFill="1" applyBorder="1" applyAlignment="1" applyProtection="1">
      <alignment vertical="top" wrapText="1"/>
      <protection hidden="1"/>
    </xf>
    <xf numFmtId="0" fontId="0" fillId="3" borderId="2" xfId="0" applyFill="1" applyBorder="1" applyAlignment="1" applyProtection="1">
      <alignment horizontal="center"/>
      <protection hidden="1"/>
    </xf>
    <xf numFmtId="0" fontId="2" fillId="3" borderId="0" xfId="0" applyFont="1" applyFill="1" applyBorder="1" applyAlignment="1" applyProtection="1">
      <alignment vertical="top"/>
      <protection hidden="1"/>
    </xf>
    <xf numFmtId="0" fontId="0" fillId="3" borderId="0" xfId="0" applyFill="1" applyBorder="1" applyProtection="1">
      <protection hidden="1"/>
    </xf>
    <xf numFmtId="8" fontId="0" fillId="8" borderId="3" xfId="0" applyNumberFormat="1" applyFill="1" applyBorder="1" applyProtection="1">
      <protection hidden="1"/>
    </xf>
    <xf numFmtId="0" fontId="2" fillId="8" borderId="6" xfId="0" applyFont="1" applyFill="1" applyBorder="1" applyAlignment="1" applyProtection="1">
      <alignment vertical="top"/>
      <protection hidden="1"/>
    </xf>
    <xf numFmtId="0" fontId="0" fillId="8" borderId="8" xfId="0" applyFill="1" applyBorder="1" applyProtection="1">
      <protection hidden="1"/>
    </xf>
    <xf numFmtId="0" fontId="0" fillId="8" borderId="8" xfId="0" applyFill="1" applyBorder="1" applyAlignment="1" applyProtection="1">
      <alignment horizontal="center"/>
      <protection hidden="1"/>
    </xf>
    <xf numFmtId="0" fontId="0" fillId="8" borderId="5" xfId="0" applyFill="1" applyBorder="1" applyProtection="1">
      <protection locked="0"/>
    </xf>
    <xf numFmtId="0" fontId="0" fillId="3" borderId="2" xfId="0" applyFont="1" applyFill="1" applyBorder="1" applyAlignment="1">
      <alignment vertical="top" wrapText="1"/>
    </xf>
    <xf numFmtId="0" fontId="1" fillId="3" borderId="2" xfId="0" applyFont="1" applyFill="1" applyBorder="1" applyAlignment="1">
      <alignment horizontal="center" vertical="top"/>
    </xf>
    <xf numFmtId="0" fontId="0" fillId="3" borderId="0" xfId="0" applyFill="1" applyBorder="1" applyAlignment="1" applyProtection="1">
      <alignment horizontal="center"/>
      <protection hidden="1"/>
    </xf>
    <xf numFmtId="8" fontId="0" fillId="8" borderId="2" xfId="0" applyNumberFormat="1" applyFill="1" applyBorder="1" applyProtection="1">
      <protection hidden="1"/>
    </xf>
    <xf numFmtId="0" fontId="2" fillId="8" borderId="8" xfId="0" applyFont="1" applyFill="1" applyBorder="1" applyProtection="1">
      <protection hidden="1"/>
    </xf>
    <xf numFmtId="0" fontId="2" fillId="8" borderId="8" xfId="0" applyFont="1" applyFill="1" applyBorder="1" applyAlignment="1" applyProtection="1">
      <alignment horizontal="center"/>
      <protection hidden="1"/>
    </xf>
    <xf numFmtId="0" fontId="2" fillId="8" borderId="8" xfId="0" applyFont="1" applyFill="1" applyBorder="1"/>
    <xf numFmtId="8" fontId="2" fillId="8" borderId="2" xfId="0" applyNumberFormat="1" applyFont="1" applyFill="1" applyBorder="1" applyProtection="1">
      <protection hidden="1"/>
    </xf>
    <xf numFmtId="0" fontId="2" fillId="3" borderId="2" xfId="0" applyFont="1" applyFill="1" applyBorder="1" applyAlignment="1" applyProtection="1">
      <alignment vertical="top"/>
      <protection hidden="1"/>
    </xf>
    <xf numFmtId="0" fontId="1" fillId="3" borderId="2" xfId="0" applyFont="1" applyFill="1" applyBorder="1" applyAlignment="1" applyProtection="1">
      <alignment horizontal="center" vertical="top"/>
      <protection hidden="1"/>
    </xf>
    <xf numFmtId="8" fontId="1" fillId="3" borderId="2" xfId="0" applyNumberFormat="1" applyFont="1" applyFill="1" applyBorder="1" applyAlignment="1" applyProtection="1">
      <alignment horizontal="right" vertical="top"/>
      <protection hidden="1"/>
    </xf>
    <xf numFmtId="0" fontId="0" fillId="3" borderId="5" xfId="0" applyFill="1" applyBorder="1" applyProtection="1">
      <protection locked="0"/>
    </xf>
    <xf numFmtId="0" fontId="2" fillId="3" borderId="1" xfId="0" applyFont="1" applyFill="1" applyBorder="1" applyAlignment="1" applyProtection="1">
      <alignment vertical="top"/>
      <protection hidden="1"/>
    </xf>
    <xf numFmtId="0" fontId="2" fillId="3" borderId="0" xfId="0" applyFont="1" applyFill="1" applyBorder="1" applyAlignment="1" applyProtection="1">
      <alignment vertical="top"/>
      <protection hidden="1"/>
    </xf>
    <xf numFmtId="0" fontId="0" fillId="3" borderId="0" xfId="0" applyFill="1" applyBorder="1" applyProtection="1">
      <protection locked="0"/>
    </xf>
    <xf numFmtId="8" fontId="0" fillId="3" borderId="0" xfId="0" applyNumberFormat="1" applyFill="1" applyBorder="1" applyProtection="1">
      <protection hidden="1"/>
    </xf>
    <xf numFmtId="0" fontId="5" fillId="3" borderId="2" xfId="0" applyFont="1" applyFill="1" applyBorder="1" applyAlignment="1" applyProtection="1">
      <alignment vertical="top" wrapText="1"/>
      <protection hidden="1"/>
    </xf>
    <xf numFmtId="44" fontId="1" fillId="3" borderId="2" xfId="0" applyNumberFormat="1" applyFont="1" applyFill="1" applyBorder="1" applyAlignment="1" applyProtection="1">
      <alignment horizontal="right" vertical="top"/>
      <protection hidden="1"/>
    </xf>
    <xf numFmtId="2" fontId="0" fillId="3" borderId="5" xfId="0" applyNumberFormat="1" applyFill="1" applyBorder="1" applyProtection="1">
      <protection locked="0"/>
    </xf>
    <xf numFmtId="0" fontId="1" fillId="3" borderId="2" xfId="0" applyFont="1" applyFill="1" applyBorder="1" applyAlignment="1" applyProtection="1">
      <alignment horizontal="left" vertical="top"/>
      <protection hidden="1"/>
    </xf>
    <xf numFmtId="0" fontId="2" fillId="3" borderId="0" xfId="0" applyFont="1" applyFill="1" applyBorder="1" applyAlignment="1">
      <alignment horizontal="left" vertical="top"/>
    </xf>
    <xf numFmtId="0" fontId="0" fillId="3" borderId="7" xfId="0" applyFill="1" applyBorder="1" applyProtection="1">
      <protection locked="0"/>
    </xf>
    <xf numFmtId="0" fontId="0" fillId="3" borderId="0" xfId="0" applyFill="1" applyAlignment="1">
      <alignment horizontal="right"/>
    </xf>
    <xf numFmtId="8" fontId="2" fillId="3" borderId="2" xfId="0" applyNumberFormat="1" applyFont="1" applyFill="1" applyBorder="1" applyProtection="1">
      <protection hidden="1"/>
    </xf>
    <xf numFmtId="0" fontId="2" fillId="8" borderId="2" xfId="0" applyFont="1" applyFill="1" applyBorder="1" applyAlignment="1" applyProtection="1">
      <alignment vertical="top" wrapText="1"/>
      <protection hidden="1"/>
    </xf>
    <xf numFmtId="0" fontId="2" fillId="8" borderId="2" xfId="0" applyFont="1" applyFill="1" applyBorder="1" applyAlignment="1" applyProtection="1">
      <alignment horizontal="center"/>
      <protection hidden="1"/>
    </xf>
    <xf numFmtId="0" fontId="2" fillId="8" borderId="2" xfId="0" applyFont="1" applyFill="1" applyBorder="1" applyAlignment="1" applyProtection="1">
      <alignment horizontal="right"/>
      <protection hidden="1"/>
    </xf>
    <xf numFmtId="0" fontId="2" fillId="8" borderId="2" xfId="0" applyFont="1" applyFill="1" applyBorder="1" applyProtection="1">
      <protection hidden="1"/>
    </xf>
    <xf numFmtId="0" fontId="2" fillId="8" borderId="2" xfId="0" applyFont="1" applyFill="1" applyBorder="1" applyProtection="1">
      <protection locked="0"/>
    </xf>
    <xf numFmtId="0" fontId="2" fillId="3" borderId="3" xfId="0" applyFont="1" applyFill="1" applyBorder="1" applyAlignment="1" applyProtection="1">
      <alignment vertical="top"/>
      <protection hidden="1"/>
    </xf>
    <xf numFmtId="164" fontId="1" fillId="3" borderId="2" xfId="0" applyNumberFormat="1" applyFont="1" applyFill="1" applyBorder="1" applyAlignment="1" applyProtection="1">
      <alignment horizontal="center" vertical="top"/>
      <protection hidden="1"/>
    </xf>
    <xf numFmtId="0" fontId="4" fillId="3" borderId="2" xfId="0" applyFont="1" applyFill="1" applyBorder="1" applyAlignment="1" applyProtection="1">
      <alignment vertical="top"/>
      <protection hidden="1"/>
    </xf>
    <xf numFmtId="0" fontId="1" fillId="3" borderId="3" xfId="0" applyFont="1" applyFill="1" applyBorder="1" applyAlignment="1" applyProtection="1">
      <alignment vertical="top"/>
      <protection hidden="1"/>
    </xf>
    <xf numFmtId="164" fontId="1" fillId="3" borderId="3" xfId="0" applyNumberFormat="1" applyFont="1" applyFill="1" applyBorder="1" applyAlignment="1" applyProtection="1">
      <alignment horizontal="center" vertical="top"/>
      <protection hidden="1"/>
    </xf>
    <xf numFmtId="0" fontId="0" fillId="3" borderId="3" xfId="0" applyFill="1" applyBorder="1" applyProtection="1">
      <protection locked="0"/>
    </xf>
    <xf numFmtId="0" fontId="0" fillId="3" borderId="3" xfId="0" applyFill="1" applyBorder="1" applyProtection="1">
      <protection hidden="1"/>
    </xf>
    <xf numFmtId="0" fontId="5" fillId="8" borderId="2" xfId="0" applyFont="1" applyFill="1" applyBorder="1" applyAlignment="1" applyProtection="1">
      <alignment vertical="top"/>
      <protection hidden="1"/>
    </xf>
    <xf numFmtId="0" fontId="2" fillId="8" borderId="8" xfId="0" applyFont="1" applyFill="1" applyBorder="1" applyProtection="1">
      <protection locked="0"/>
    </xf>
    <xf numFmtId="0" fontId="2" fillId="3" borderId="8" xfId="0" applyFont="1" applyFill="1" applyBorder="1" applyProtection="1">
      <protection hidden="1"/>
    </xf>
    <xf numFmtId="0" fontId="2" fillId="3" borderId="8" xfId="0" applyFont="1" applyFill="1" applyBorder="1" applyProtection="1">
      <protection locked="0"/>
    </xf>
    <xf numFmtId="0" fontId="2" fillId="8" borderId="6" xfId="0" applyFont="1" applyFill="1" applyBorder="1" applyAlignment="1" applyProtection="1">
      <alignment vertical="top" wrapText="1"/>
      <protection hidden="1"/>
    </xf>
    <xf numFmtId="0" fontId="1" fillId="3" borderId="0" xfId="0" applyFont="1" applyFill="1" applyBorder="1" applyAlignment="1" applyProtection="1">
      <alignment vertical="top"/>
      <protection hidden="1"/>
    </xf>
    <xf numFmtId="8" fontId="1" fillId="3" borderId="0" xfId="0" applyNumberFormat="1" applyFont="1" applyFill="1" applyBorder="1" applyAlignment="1" applyProtection="1">
      <alignment horizontal="center" vertical="top"/>
      <protection hidden="1"/>
    </xf>
    <xf numFmtId="8" fontId="0" fillId="3" borderId="6" xfId="0" applyNumberFormat="1" applyFill="1" applyBorder="1" applyProtection="1">
      <protection hidden="1"/>
    </xf>
    <xf numFmtId="8" fontId="1" fillId="3" borderId="2" xfId="0" applyNumberFormat="1" applyFont="1" applyFill="1" applyBorder="1" applyAlignment="1" applyProtection="1">
      <alignment vertical="top"/>
      <protection hidden="1"/>
    </xf>
    <xf numFmtId="0" fontId="2" fillId="3" borderId="0" xfId="0" applyFont="1" applyFill="1"/>
    <xf numFmtId="0" fontId="2" fillId="3" borderId="6" xfId="0" applyFont="1" applyFill="1" applyBorder="1" applyProtection="1">
      <protection hidden="1"/>
    </xf>
    <xf numFmtId="0" fontId="2" fillId="3" borderId="0" xfId="0" applyFont="1" applyFill="1" applyProtection="1">
      <protection hidden="1"/>
    </xf>
    <xf numFmtId="0" fontId="0" fillId="3" borderId="2" xfId="0" applyFont="1" applyFill="1" applyBorder="1" applyAlignment="1" applyProtection="1">
      <alignment vertical="top"/>
      <protection hidden="1"/>
    </xf>
    <xf numFmtId="8" fontId="0" fillId="3" borderId="2" xfId="0" applyNumberFormat="1" applyFont="1" applyFill="1" applyBorder="1" applyAlignment="1" applyProtection="1">
      <alignment horizontal="center" vertical="top"/>
      <protection hidden="1"/>
    </xf>
    <xf numFmtId="0" fontId="0" fillId="3" borderId="2" xfId="0" applyFont="1" applyFill="1" applyBorder="1" applyProtection="1">
      <protection locked="0"/>
    </xf>
    <xf numFmtId="8" fontId="0" fillId="3" borderId="2" xfId="0" applyNumberFormat="1" applyFont="1" applyFill="1" applyBorder="1" applyProtection="1">
      <protection hidden="1"/>
    </xf>
    <xf numFmtId="0" fontId="0" fillId="3" borderId="2" xfId="0" applyFont="1" applyFill="1" applyBorder="1" applyAlignment="1" applyProtection="1">
      <alignment horizontal="center" vertical="top"/>
      <protection hidden="1"/>
    </xf>
    <xf numFmtId="0" fontId="1" fillId="3" borderId="0" xfId="0" applyFont="1" applyFill="1" applyBorder="1" applyAlignment="1" applyProtection="1">
      <alignment horizontal="center" vertical="top"/>
      <protection hidden="1"/>
    </xf>
    <xf numFmtId="0" fontId="0" fillId="3" borderId="0" xfId="0" applyFill="1" applyAlignment="1" applyProtection="1">
      <protection hidden="1"/>
    </xf>
    <xf numFmtId="0" fontId="2" fillId="8" borderId="6" xfId="0" applyFont="1" applyFill="1" applyBorder="1"/>
    <xf numFmtId="0" fontId="2" fillId="8" borderId="8" xfId="0" applyFont="1" applyFill="1" applyBorder="1" applyAlignment="1">
      <alignment horizontal="center"/>
    </xf>
    <xf numFmtId="0" fontId="2" fillId="8" borderId="2" xfId="0" applyFont="1" applyFill="1" applyBorder="1" applyAlignment="1" applyProtection="1">
      <alignment vertical="top"/>
      <protection hidden="1"/>
    </xf>
    <xf numFmtId="0" fontId="2" fillId="8" borderId="2" xfId="0" applyFont="1" applyFill="1" applyBorder="1" applyAlignment="1" applyProtection="1">
      <alignment horizontal="center" vertical="top"/>
      <protection hidden="1"/>
    </xf>
    <xf numFmtId="0" fontId="2" fillId="8" borderId="2" xfId="0" applyFont="1" applyFill="1" applyBorder="1" applyAlignment="1">
      <alignment vertical="top"/>
    </xf>
    <xf numFmtId="0" fontId="8" fillId="8" borderId="2" xfId="0" applyFont="1" applyFill="1" applyBorder="1" applyAlignment="1" applyProtection="1">
      <alignment horizontal="center" vertical="center"/>
      <protection hidden="1"/>
    </xf>
    <xf numFmtId="0" fontId="5" fillId="4" borderId="2" xfId="0" applyFont="1" applyFill="1" applyBorder="1" applyAlignment="1" applyProtection="1">
      <alignment vertical="top"/>
      <protection hidden="1"/>
    </xf>
    <xf numFmtId="0" fontId="2" fillId="4" borderId="8" xfId="0" applyFont="1" applyFill="1" applyBorder="1" applyProtection="1">
      <protection hidden="1"/>
    </xf>
    <xf numFmtId="0" fontId="2" fillId="4" borderId="8" xfId="0" applyFont="1" applyFill="1" applyBorder="1" applyAlignment="1" applyProtection="1">
      <alignment horizontal="center"/>
      <protection hidden="1"/>
    </xf>
    <xf numFmtId="0" fontId="2" fillId="4" borderId="8" xfId="0" applyFont="1" applyFill="1" applyBorder="1" applyProtection="1">
      <protection locked="0"/>
    </xf>
    <xf numFmtId="8" fontId="0" fillId="3" borderId="2" xfId="0" applyNumberFormat="1" applyFill="1" applyBorder="1" applyAlignment="1" applyProtection="1">
      <alignment horizontal="center"/>
      <protection hidden="1"/>
    </xf>
    <xf numFmtId="0" fontId="0" fillId="8" borderId="2" xfId="0" applyFill="1" applyBorder="1" applyProtection="1">
      <protection hidden="1"/>
    </xf>
    <xf numFmtId="0" fontId="0" fillId="8" borderId="2" xfId="0" applyFill="1" applyBorder="1" applyProtection="1">
      <protection locked="0"/>
    </xf>
    <xf numFmtId="164" fontId="2" fillId="8" borderId="2" xfId="0" applyNumberFormat="1" applyFont="1" applyFill="1" applyBorder="1" applyProtection="1">
      <protection hidden="1"/>
    </xf>
    <xf numFmtId="0" fontId="8" fillId="3" borderId="0" xfId="0" applyFont="1" applyFill="1"/>
    <xf numFmtId="0" fontId="12" fillId="3" borderId="0" xfId="2" applyFill="1"/>
    <xf numFmtId="0" fontId="0" fillId="3" borderId="0" xfId="0" applyFill="1" applyBorder="1"/>
    <xf numFmtId="0" fontId="2" fillId="3" borderId="0" xfId="0" applyFont="1" applyFill="1" applyAlignment="1">
      <alignment horizontal="center"/>
    </xf>
    <xf numFmtId="164" fontId="0" fillId="3" borderId="2" xfId="0" applyNumberFormat="1" applyFill="1" applyBorder="1" applyProtection="1">
      <protection hidden="1"/>
    </xf>
    <xf numFmtId="0" fontId="0" fillId="3" borderId="2" xfId="0"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164" fontId="0" fillId="3" borderId="2" xfId="0" applyNumberFormat="1" applyFill="1" applyBorder="1" applyAlignment="1" applyProtection="1">
      <alignment horizontal="right"/>
      <protection hidden="1"/>
    </xf>
    <xf numFmtId="164" fontId="0" fillId="3" borderId="3" xfId="0" applyNumberFormat="1" applyFill="1" applyBorder="1" applyProtection="1">
      <protection hidden="1"/>
    </xf>
    <xf numFmtId="0" fontId="0" fillId="3" borderId="0" xfId="0" applyFill="1" applyAlignment="1">
      <alignment wrapText="1"/>
    </xf>
    <xf numFmtId="0" fontId="2" fillId="3" borderId="0" xfId="0" applyFont="1" applyFill="1" applyBorder="1" applyAlignment="1">
      <alignment vertical="top" wrapText="1"/>
    </xf>
    <xf numFmtId="0" fontId="1" fillId="3" borderId="0" xfId="0" applyFont="1" applyFill="1" applyBorder="1" applyAlignment="1">
      <alignment vertical="top" wrapText="1"/>
    </xf>
    <xf numFmtId="6" fontId="1" fillId="3" borderId="0" xfId="0" applyNumberFormat="1" applyFont="1" applyFill="1" applyBorder="1" applyAlignment="1">
      <alignment vertical="top" wrapText="1"/>
    </xf>
    <xf numFmtId="0" fontId="4" fillId="3" borderId="0" xfId="0" applyFont="1" applyFill="1" applyBorder="1" applyAlignment="1">
      <alignment vertical="top" wrapText="1"/>
    </xf>
    <xf numFmtId="6" fontId="4" fillId="3" borderId="0" xfId="0" applyNumberFormat="1" applyFont="1" applyFill="1" applyBorder="1" applyAlignment="1">
      <alignment vertical="top" wrapText="1"/>
    </xf>
    <xf numFmtId="8" fontId="1" fillId="3" borderId="0" xfId="0" applyNumberFormat="1" applyFont="1" applyFill="1" applyBorder="1" applyAlignment="1">
      <alignment vertical="top" wrapText="1"/>
    </xf>
    <xf numFmtId="8" fontId="1" fillId="3" borderId="0" xfId="0" applyNumberFormat="1" applyFont="1" applyFill="1" applyBorder="1" applyAlignment="1">
      <alignment horizontal="left" vertical="top" wrapText="1" indent="1"/>
    </xf>
    <xf numFmtId="0" fontId="0" fillId="7" borderId="2" xfId="0" applyFill="1" applyBorder="1" applyProtection="1">
      <protection hidden="1"/>
    </xf>
    <xf numFmtId="0" fontId="2" fillId="7" borderId="2" xfId="0" applyFont="1" applyFill="1" applyBorder="1" applyAlignment="1" applyProtection="1">
      <alignment horizontal="center"/>
      <protection hidden="1"/>
    </xf>
    <xf numFmtId="0" fontId="8" fillId="7" borderId="2" xfId="0" applyFont="1" applyFill="1" applyBorder="1" applyAlignment="1" applyProtection="1">
      <alignment horizontal="center" vertical="center"/>
      <protection hidden="1"/>
    </xf>
    <xf numFmtId="0" fontId="2" fillId="7" borderId="2" xfId="0" applyFont="1" applyFill="1" applyBorder="1" applyProtection="1">
      <protection hidden="1"/>
    </xf>
    <xf numFmtId="164" fontId="2" fillId="7" borderId="2" xfId="0" applyNumberFormat="1" applyFont="1" applyFill="1" applyBorder="1" applyProtection="1">
      <protection hidden="1"/>
    </xf>
  </cellXfs>
  <cellStyles count="3">
    <cellStyle name="Hyperlink" xfId="2" builtinId="8"/>
    <cellStyle name="Normal" xfId="0" builtinId="0"/>
    <cellStyle name="Normal 2" xfId="1" xr:uid="{8279D79D-542C-44F5-9B51-4E1E013E56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7</xdr:col>
      <xdr:colOff>2714286</xdr:colOff>
      <xdr:row>9</xdr:row>
      <xdr:rowOff>28446</xdr:rowOff>
    </xdr:to>
    <xdr:pic>
      <xdr:nvPicPr>
        <xdr:cNvPr id="2" name="Picture 1">
          <a:extLst>
            <a:ext uri="{FF2B5EF4-FFF2-40B4-BE49-F238E27FC236}">
              <a16:creationId xmlns:a16="http://schemas.microsoft.com/office/drawing/2014/main" id="{66C96F7C-248E-4674-184E-014BF310B705}"/>
            </a:ext>
          </a:extLst>
        </xdr:cNvPr>
        <xdr:cNvPicPr>
          <a:picLocks noChangeAspect="1"/>
        </xdr:cNvPicPr>
      </xdr:nvPicPr>
      <xdr:blipFill>
        <a:blip xmlns:r="http://schemas.openxmlformats.org/officeDocument/2006/relationships" r:embed="rId1"/>
        <a:stretch>
          <a:fillRect/>
        </a:stretch>
      </xdr:blipFill>
      <xdr:spPr>
        <a:xfrm>
          <a:off x="9553575" y="742950"/>
          <a:ext cx="2714286" cy="10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uthwestwater.co.uk/siteassets/documents/dev-services/charges-2023-24/charging-arrangements-23_24_v1.1_publish.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95"/>
  <sheetViews>
    <sheetView tabSelected="1" zoomScaleNormal="100" workbookViewId="0">
      <selection activeCell="H21" sqref="H21"/>
    </sheetView>
  </sheetViews>
  <sheetFormatPr defaultRowHeight="14.25" x14ac:dyDescent="0.2"/>
  <cols>
    <col min="1" max="1" width="9" style="10"/>
    <col min="2" max="2" width="47.875" style="10" customWidth="1"/>
    <col min="3" max="3" width="14.5" style="10" customWidth="1"/>
    <col min="4" max="4" width="13.375" style="10" customWidth="1"/>
    <col min="5" max="5" width="17.125" style="10" customWidth="1"/>
    <col min="6" max="6" width="14.375" style="10" customWidth="1"/>
    <col min="7" max="7" width="9.125" style="186"/>
    <col min="8" max="8" width="40.625" style="10" customWidth="1"/>
    <col min="9" max="9" width="13.625" style="10" customWidth="1"/>
    <col min="10" max="10" width="16.375" style="10" customWidth="1"/>
    <col min="11" max="11" width="15.5" style="10" customWidth="1"/>
    <col min="12" max="12" width="12.875" style="10" customWidth="1"/>
    <col min="13" max="13" width="10.25" style="10" customWidth="1"/>
    <col min="14" max="16384" width="9" style="10"/>
  </cols>
  <sheetData>
    <row r="1" spans="2:10" ht="15" x14ac:dyDescent="0.25">
      <c r="B1" s="184" t="s">
        <v>155</v>
      </c>
      <c r="F1" s="185" t="s">
        <v>270</v>
      </c>
    </row>
    <row r="2" spans="2:10" ht="15" x14ac:dyDescent="0.25">
      <c r="B2" s="79" t="s">
        <v>154</v>
      </c>
      <c r="C2" s="79"/>
      <c r="E2" s="160" t="s">
        <v>124</v>
      </c>
    </row>
    <row r="3" spans="2:10" ht="15" x14ac:dyDescent="0.25">
      <c r="B3" s="187"/>
      <c r="C3" s="187"/>
      <c r="E3" s="160"/>
    </row>
    <row r="4" spans="2:10" ht="14.1" customHeight="1" x14ac:dyDescent="0.2">
      <c r="G4" s="7"/>
      <c r="H4" s="6"/>
      <c r="I4" s="6"/>
      <c r="J4" s="6"/>
    </row>
    <row r="5" spans="2:10" ht="15" x14ac:dyDescent="0.25">
      <c r="B5" s="201"/>
      <c r="C5" s="202" t="s">
        <v>96</v>
      </c>
      <c r="D5" s="202" t="s">
        <v>6</v>
      </c>
      <c r="E5" s="202" t="s">
        <v>114</v>
      </c>
      <c r="F5" s="203" t="s">
        <v>135</v>
      </c>
      <c r="G5" s="7"/>
      <c r="H5" s="6"/>
      <c r="I5" s="6"/>
      <c r="J5" s="6"/>
    </row>
    <row r="6" spans="2:10" x14ac:dyDescent="0.2">
      <c r="B6" s="15" t="s">
        <v>97</v>
      </c>
      <c r="C6" s="188">
        <f>SUM('Pre-planning'!F7)</f>
        <v>0</v>
      </c>
      <c r="D6" s="188">
        <f>SUM('Pre-planning'!F4:F5)</f>
        <v>0</v>
      </c>
      <c r="E6" s="188">
        <f>SUM('Pre-planning'!F6)</f>
        <v>0</v>
      </c>
      <c r="F6" s="189">
        <v>11</v>
      </c>
      <c r="G6" s="13"/>
      <c r="H6" s="4"/>
      <c r="I6" s="5"/>
      <c r="J6" s="4"/>
    </row>
    <row r="7" spans="2:10" ht="21.6" customHeight="1" x14ac:dyDescent="0.2">
      <c r="B7" s="15" t="s">
        <v>128</v>
      </c>
      <c r="C7" s="188">
        <f>SUM('Clean Water Requisition'!G23)</f>
        <v>0</v>
      </c>
      <c r="D7" s="188">
        <f>SUM('Clean Water Requisition'!G9:G22)</f>
        <v>0</v>
      </c>
      <c r="E7" s="188">
        <f>SUM('Clean Water Requisition'!G4:G8)</f>
        <v>0</v>
      </c>
      <c r="F7" s="189">
        <v>19</v>
      </c>
      <c r="G7" s="190"/>
    </row>
    <row r="8" spans="2:10" x14ac:dyDescent="0.2">
      <c r="B8" s="15" t="s">
        <v>134</v>
      </c>
      <c r="C8" s="188">
        <f>SUM('Self Lay Water Main'!G4:G23)</f>
        <v>0</v>
      </c>
      <c r="D8" s="188">
        <f>SUM('Self Lay Water Main'!G10:G23)</f>
        <v>0</v>
      </c>
      <c r="E8" s="188">
        <f>SUM('Self Lay Water Main'!G4:G9)</f>
        <v>0</v>
      </c>
      <c r="F8" s="189">
        <v>16</v>
      </c>
      <c r="G8" s="13"/>
    </row>
    <row r="9" spans="2:10" x14ac:dyDescent="0.2">
      <c r="B9" s="15" t="s">
        <v>129</v>
      </c>
      <c r="C9" s="188">
        <f>SUM('New Connection'!G46)</f>
        <v>0</v>
      </c>
      <c r="D9" s="188">
        <f>SUM('New Connection'!G13+'New Connection'!G14+'New Connection'!G15+'New Connection'!G16+'New Connection'!G21+'New Connection'!G22+'New Connection'!G24+'New Connection'!G25+'New Connection'!G26+'New Connection'!G28+'New Connection'!G29+'New Connection'!G30+'New Connection'!G31+'New Connection'!G32+'New Connection'!G33+'New Connection'!G38+'New Connection'!G39)</f>
        <v>0</v>
      </c>
      <c r="E9" s="188">
        <f>SUM('New Connection'!G5+'New Connection'!G6+'New Connection'!G7+'New Connection'!G9+'New Connection'!G9+'New Connection'!G10+'New Connection'!G11+'New Connection'!G17+'New Connection'!G18+'New Connection'!G19+'New Connection'!G20+'New Connection'!G27+'New Connection'!G34+'New Connection'!G35+'New Connection'!G36+'New Connection'!G37+'New Connection'!G41+'New Connection'!G42+'New Connection'!G43+'New Connection'!G44+'New Connection'!G45)</f>
        <v>0</v>
      </c>
      <c r="F9" s="189">
        <v>30</v>
      </c>
      <c r="G9" s="13"/>
    </row>
    <row r="10" spans="2:10" x14ac:dyDescent="0.2">
      <c r="B10" s="15" t="s">
        <v>130</v>
      </c>
      <c r="C10" s="188">
        <f>SUM('Sewer Adoption'!G13)</f>
        <v>0</v>
      </c>
      <c r="D10" s="188">
        <f>SUM('Sewer Adoption'!G9:G10)</f>
        <v>0</v>
      </c>
      <c r="E10" s="188">
        <f>SUM('Sewer Adoption'!G3:G8)</f>
        <v>0</v>
      </c>
      <c r="F10" s="189">
        <v>42</v>
      </c>
      <c r="G10" s="13"/>
    </row>
    <row r="11" spans="2:10" x14ac:dyDescent="0.2">
      <c r="B11" s="15" t="s">
        <v>138</v>
      </c>
      <c r="C11" s="188"/>
      <c r="D11" s="188"/>
      <c r="E11" s="188"/>
      <c r="F11" s="189">
        <v>42</v>
      </c>
      <c r="G11" s="13"/>
    </row>
    <row r="12" spans="2:10" x14ac:dyDescent="0.2">
      <c r="B12" s="15" t="s">
        <v>131</v>
      </c>
      <c r="C12" s="188">
        <f>SUM('Sewer Requisition'!G15)</f>
        <v>0</v>
      </c>
      <c r="D12" s="188">
        <f>SUM('Sewer Requisition'!G8:G11,'Sewer Requisition'!G8:G14)</f>
        <v>0</v>
      </c>
      <c r="E12" s="188">
        <f>SUM('Sewer Requisition'!G4:G7)</f>
        <v>0</v>
      </c>
      <c r="F12" s="189">
        <v>46</v>
      </c>
      <c r="G12" s="13"/>
    </row>
    <row r="13" spans="2:10" x14ac:dyDescent="0.2">
      <c r="B13" s="15" t="s">
        <v>132</v>
      </c>
      <c r="C13" s="188">
        <f>SUM('Sewer Diversion'!G21)</f>
        <v>0</v>
      </c>
      <c r="D13" s="188">
        <f>SUM('Sewer Diversion'!G14,'Sewer Diversion'!G15)</f>
        <v>0</v>
      </c>
      <c r="E13" s="188">
        <f>SUM('Sewer Diversion'!G6:G8,'Sewer Diversion'!G13:G13,'Sewer Diversion'!G19:G20)</f>
        <v>0</v>
      </c>
      <c r="F13" s="189">
        <v>56</v>
      </c>
      <c r="G13" s="13"/>
    </row>
    <row r="14" spans="2:10" ht="15.6" customHeight="1" x14ac:dyDescent="0.2">
      <c r="B14" s="15" t="s">
        <v>133</v>
      </c>
      <c r="C14" s="188">
        <f>SUM('Sewer Connection'!G20)</f>
        <v>0</v>
      </c>
      <c r="D14" s="188">
        <f>SUM('Sewer Connection'!G14)</f>
        <v>0</v>
      </c>
      <c r="E14" s="188">
        <f>SUM('Sewer Connection'!G6:G9,'Sewer Connection'!G13,'Sewer Connection'!G18)</f>
        <v>0</v>
      </c>
      <c r="F14" s="189">
        <v>53</v>
      </c>
      <c r="G14" s="13"/>
    </row>
    <row r="15" spans="2:10" x14ac:dyDescent="0.2">
      <c r="B15" s="15" t="s">
        <v>98</v>
      </c>
      <c r="C15" s="188">
        <f>SUM('Build Over'!F10)</f>
        <v>0</v>
      </c>
      <c r="D15" s="191" t="s">
        <v>139</v>
      </c>
      <c r="E15" s="188">
        <f>SUM('Build Over'!F5:F9)</f>
        <v>0</v>
      </c>
      <c r="F15" s="189">
        <v>58</v>
      </c>
      <c r="G15" s="13"/>
    </row>
    <row r="16" spans="2:10" x14ac:dyDescent="0.2">
      <c r="B16" s="15" t="s">
        <v>159</v>
      </c>
      <c r="C16" s="188">
        <f>'Infrastructure Charge'!F7</f>
        <v>0</v>
      </c>
      <c r="D16" s="191" t="s">
        <v>139</v>
      </c>
      <c r="E16" s="188">
        <f>'Infrastructure Charge'!F7</f>
        <v>0</v>
      </c>
      <c r="F16" s="189">
        <v>59</v>
      </c>
      <c r="G16" s="13"/>
    </row>
    <row r="17" spans="2:7" x14ac:dyDescent="0.2">
      <c r="B17" s="15" t="s">
        <v>158</v>
      </c>
      <c r="C17" s="188">
        <f>'Infrastructure Charge'!F13</f>
        <v>0</v>
      </c>
      <c r="D17" s="191" t="s">
        <v>139</v>
      </c>
      <c r="E17" s="188">
        <f>'Infrastructure Charge'!F13</f>
        <v>0</v>
      </c>
      <c r="F17" s="189">
        <v>66</v>
      </c>
      <c r="G17" s="13"/>
    </row>
    <row r="18" spans="2:7" x14ac:dyDescent="0.2">
      <c r="B18" s="15" t="s">
        <v>153</v>
      </c>
      <c r="C18" s="188">
        <f>'Infrastructure Charge'!F19</f>
        <v>0</v>
      </c>
      <c r="D18" s="191" t="s">
        <v>139</v>
      </c>
      <c r="E18" s="188">
        <f>'Infrastructure Charge'!F19</f>
        <v>0</v>
      </c>
      <c r="F18" s="189">
        <v>68</v>
      </c>
      <c r="G18" s="13"/>
    </row>
    <row r="19" spans="2:7" x14ac:dyDescent="0.2">
      <c r="B19" s="150"/>
      <c r="C19" s="192"/>
      <c r="D19" s="192"/>
      <c r="E19" s="192"/>
      <c r="F19" s="13"/>
      <c r="G19" s="13"/>
    </row>
    <row r="20" spans="2:7" ht="15" x14ac:dyDescent="0.25">
      <c r="B20" s="204" t="s">
        <v>96</v>
      </c>
      <c r="C20" s="205">
        <f>SUM(C6:C16)</f>
        <v>0</v>
      </c>
      <c r="D20" s="205">
        <f t="shared" ref="D20:E20" si="0">SUM(D6:D16)</f>
        <v>0</v>
      </c>
      <c r="E20" s="205">
        <f t="shared" si="0"/>
        <v>0</v>
      </c>
      <c r="F20" s="109"/>
      <c r="G20" s="13"/>
    </row>
    <row r="21" spans="2:7" x14ac:dyDescent="0.2">
      <c r="F21" s="186"/>
      <c r="G21" s="13"/>
    </row>
    <row r="22" spans="2:7" ht="28.5" x14ac:dyDescent="0.2">
      <c r="B22" s="193" t="s">
        <v>113</v>
      </c>
    </row>
    <row r="24" spans="2:7" x14ac:dyDescent="0.2">
      <c r="B24" s="10" t="s">
        <v>116</v>
      </c>
    </row>
    <row r="26" spans="2:7" x14ac:dyDescent="0.2">
      <c r="B26" s="3" t="s">
        <v>117</v>
      </c>
      <c r="C26" s="1"/>
      <c r="D26" s="2"/>
      <c r="E26" s="2"/>
      <c r="F26" s="1"/>
    </row>
    <row r="27" spans="2:7" ht="45.6" customHeight="1" x14ac:dyDescent="0.2">
      <c r="B27" s="75" t="s">
        <v>118</v>
      </c>
      <c r="C27" s="75"/>
      <c r="D27" s="75"/>
      <c r="E27" s="75"/>
      <c r="F27" s="75"/>
    </row>
    <row r="28" spans="2:7" ht="48" customHeight="1" x14ac:dyDescent="0.2">
      <c r="B28" s="75" t="s">
        <v>119</v>
      </c>
      <c r="C28" s="75"/>
      <c r="D28" s="75"/>
      <c r="E28" s="75"/>
      <c r="F28" s="75"/>
    </row>
    <row r="29" spans="2:7" ht="50.1" customHeight="1" x14ac:dyDescent="0.2">
      <c r="B29" s="75" t="s">
        <v>120</v>
      </c>
      <c r="C29" s="75"/>
      <c r="D29" s="75"/>
      <c r="E29" s="75"/>
      <c r="F29" s="75"/>
    </row>
    <row r="30" spans="2:7" ht="37.35" customHeight="1" x14ac:dyDescent="0.2">
      <c r="B30" s="75" t="s">
        <v>123</v>
      </c>
      <c r="C30" s="75"/>
      <c r="D30" s="75"/>
      <c r="E30" s="75"/>
      <c r="F30" s="75"/>
    </row>
    <row r="31" spans="2:7" ht="43.35" customHeight="1" x14ac:dyDescent="0.2">
      <c r="B31" s="75" t="s">
        <v>122</v>
      </c>
      <c r="C31" s="75"/>
      <c r="D31" s="75"/>
      <c r="E31" s="75"/>
      <c r="F31" s="75"/>
    </row>
    <row r="32" spans="2:7" ht="39" customHeight="1" x14ac:dyDescent="0.2">
      <c r="B32" s="75" t="s">
        <v>121</v>
      </c>
      <c r="C32" s="75"/>
      <c r="D32" s="75"/>
      <c r="E32" s="75"/>
      <c r="F32" s="75"/>
    </row>
    <row r="38" spans="1:6" x14ac:dyDescent="0.2">
      <c r="A38" s="186"/>
      <c r="B38" s="186"/>
      <c r="C38" s="186"/>
      <c r="D38" s="186"/>
      <c r="E38" s="186"/>
      <c r="F38" s="186"/>
    </row>
    <row r="39" spans="1:6" x14ac:dyDescent="0.2">
      <c r="A39" s="186"/>
      <c r="B39" s="186"/>
      <c r="C39" s="186"/>
      <c r="D39" s="186"/>
      <c r="E39" s="186"/>
      <c r="F39" s="186"/>
    </row>
    <row r="40" spans="1:6" x14ac:dyDescent="0.2">
      <c r="A40" s="186"/>
      <c r="B40" s="186"/>
      <c r="C40" s="186"/>
      <c r="D40" s="186"/>
      <c r="E40" s="186"/>
      <c r="F40" s="186"/>
    </row>
    <row r="41" spans="1:6" ht="15" x14ac:dyDescent="0.2">
      <c r="A41" s="194"/>
      <c r="B41" s="195"/>
      <c r="C41" s="195"/>
      <c r="D41" s="196"/>
      <c r="E41" s="195"/>
      <c r="F41" s="186"/>
    </row>
    <row r="42" spans="1:6" ht="15" x14ac:dyDescent="0.2">
      <c r="A42" s="194"/>
      <c r="B42" s="195"/>
      <c r="C42" s="195"/>
      <c r="D42" s="195"/>
      <c r="E42" s="195"/>
      <c r="F42" s="186"/>
    </row>
    <row r="43" spans="1:6" ht="15" x14ac:dyDescent="0.2">
      <c r="A43" s="194"/>
      <c r="B43" s="197"/>
      <c r="C43" s="195"/>
      <c r="D43" s="195"/>
      <c r="E43" s="195"/>
      <c r="F43" s="186"/>
    </row>
    <row r="44" spans="1:6" ht="15" x14ac:dyDescent="0.2">
      <c r="A44" s="194"/>
      <c r="B44" s="197"/>
      <c r="C44" s="195"/>
      <c r="D44" s="197"/>
      <c r="E44" s="195"/>
      <c r="F44" s="186"/>
    </row>
    <row r="45" spans="1:6" ht="15" x14ac:dyDescent="0.2">
      <c r="A45" s="194"/>
      <c r="B45" s="197"/>
      <c r="C45" s="195"/>
      <c r="D45" s="198"/>
      <c r="E45" s="195"/>
      <c r="F45" s="186"/>
    </row>
    <row r="46" spans="1:6" ht="15" x14ac:dyDescent="0.2">
      <c r="A46" s="194"/>
      <c r="B46" s="197"/>
      <c r="C46" s="195"/>
      <c r="D46" s="196"/>
      <c r="E46" s="195"/>
      <c r="F46" s="186"/>
    </row>
    <row r="47" spans="1:6" ht="15" x14ac:dyDescent="0.2">
      <c r="A47" s="194"/>
      <c r="B47" s="197"/>
      <c r="C47" s="195"/>
      <c r="D47" s="196"/>
      <c r="E47" s="195"/>
      <c r="F47" s="186"/>
    </row>
    <row r="48" spans="1:6" ht="15" x14ac:dyDescent="0.2">
      <c r="A48" s="194"/>
      <c r="B48" s="197"/>
      <c r="C48" s="195"/>
      <c r="D48" s="195"/>
      <c r="E48" s="195"/>
      <c r="F48" s="186"/>
    </row>
    <row r="49" spans="1:6" ht="15" x14ac:dyDescent="0.2">
      <c r="A49" s="194"/>
      <c r="B49" s="195"/>
      <c r="C49" s="195"/>
      <c r="D49" s="196"/>
      <c r="E49" s="195"/>
      <c r="F49" s="186"/>
    </row>
    <row r="50" spans="1:6" ht="15" x14ac:dyDescent="0.2">
      <c r="A50" s="194"/>
      <c r="B50" s="195"/>
      <c r="C50" s="195"/>
      <c r="D50" s="196"/>
      <c r="E50" s="195"/>
      <c r="F50" s="186"/>
    </row>
    <row r="51" spans="1:6" ht="15" x14ac:dyDescent="0.2">
      <c r="A51" s="194"/>
      <c r="B51" s="194"/>
      <c r="C51" s="194"/>
      <c r="D51" s="194"/>
      <c r="E51" s="194"/>
      <c r="F51" s="186"/>
    </row>
    <row r="52" spans="1:6" ht="15" x14ac:dyDescent="0.2">
      <c r="A52" s="194"/>
      <c r="B52" s="195"/>
      <c r="C52" s="195"/>
      <c r="D52" s="199"/>
      <c r="E52" s="195"/>
      <c r="F52" s="186"/>
    </row>
    <row r="53" spans="1:6" ht="15" x14ac:dyDescent="0.2">
      <c r="A53" s="194"/>
      <c r="B53" s="195"/>
      <c r="C53" s="195"/>
      <c r="D53" s="195"/>
      <c r="E53" s="195"/>
      <c r="F53" s="186"/>
    </row>
    <row r="54" spans="1:6" ht="15" x14ac:dyDescent="0.2">
      <c r="A54" s="194"/>
      <c r="B54" s="195"/>
      <c r="C54" s="195"/>
      <c r="D54" s="196"/>
      <c r="E54" s="195"/>
      <c r="F54" s="186"/>
    </row>
    <row r="55" spans="1:6" ht="15" x14ac:dyDescent="0.2">
      <c r="A55" s="194"/>
      <c r="B55" s="195"/>
      <c r="C55" s="195"/>
      <c r="D55" s="195"/>
      <c r="E55" s="195"/>
      <c r="F55" s="186"/>
    </row>
    <row r="56" spans="1:6" ht="15" x14ac:dyDescent="0.2">
      <c r="A56" s="194"/>
      <c r="B56" s="195"/>
      <c r="C56" s="195"/>
      <c r="D56" s="195"/>
      <c r="E56" s="195"/>
      <c r="F56" s="186"/>
    </row>
    <row r="57" spans="1:6" ht="15" x14ac:dyDescent="0.2">
      <c r="A57" s="194"/>
      <c r="B57" s="195"/>
      <c r="C57" s="195"/>
      <c r="D57" s="195"/>
      <c r="E57" s="195"/>
      <c r="F57" s="186"/>
    </row>
    <row r="58" spans="1:6" ht="15" x14ac:dyDescent="0.2">
      <c r="A58" s="194"/>
      <c r="B58" s="195"/>
      <c r="C58" s="195"/>
      <c r="D58" s="199"/>
      <c r="E58" s="195"/>
      <c r="F58" s="186"/>
    </row>
    <row r="59" spans="1:6" ht="15" x14ac:dyDescent="0.2">
      <c r="A59" s="194"/>
      <c r="B59" s="195"/>
      <c r="C59" s="195"/>
      <c r="D59" s="199"/>
      <c r="E59" s="195"/>
      <c r="F59" s="186"/>
    </row>
    <row r="60" spans="1:6" ht="15" x14ac:dyDescent="0.2">
      <c r="A60" s="194"/>
      <c r="B60" s="195"/>
      <c r="C60" s="195"/>
      <c r="D60" s="195"/>
      <c r="E60" s="195"/>
      <c r="F60" s="186"/>
    </row>
    <row r="61" spans="1:6" ht="15" x14ac:dyDescent="0.2">
      <c r="A61" s="194"/>
      <c r="B61" s="195"/>
      <c r="C61" s="195"/>
      <c r="D61" s="200"/>
      <c r="E61" s="195"/>
      <c r="F61" s="186"/>
    </row>
    <row r="62" spans="1:6" ht="15" x14ac:dyDescent="0.2">
      <c r="A62" s="194"/>
      <c r="B62" s="195"/>
      <c r="C62" s="195"/>
      <c r="D62" s="199"/>
      <c r="E62" s="195"/>
      <c r="F62" s="186"/>
    </row>
    <row r="63" spans="1:6" ht="15" x14ac:dyDescent="0.2">
      <c r="A63" s="194"/>
      <c r="B63" s="195"/>
      <c r="C63" s="195"/>
      <c r="D63" s="195"/>
      <c r="E63" s="195"/>
      <c r="F63" s="186"/>
    </row>
    <row r="64" spans="1:6" ht="15" x14ac:dyDescent="0.2">
      <c r="A64" s="194"/>
      <c r="B64" s="195"/>
      <c r="C64" s="195"/>
      <c r="D64" s="195"/>
      <c r="E64" s="195"/>
      <c r="F64" s="186"/>
    </row>
    <row r="65" spans="1:6" ht="15" x14ac:dyDescent="0.2">
      <c r="A65" s="194"/>
      <c r="B65" s="195"/>
      <c r="C65" s="195"/>
      <c r="D65" s="195"/>
      <c r="E65" s="195"/>
      <c r="F65" s="186"/>
    </row>
    <row r="66" spans="1:6" ht="15" x14ac:dyDescent="0.2">
      <c r="A66" s="194"/>
      <c r="B66" s="194"/>
      <c r="C66" s="194"/>
      <c r="D66" s="194"/>
      <c r="E66" s="194"/>
      <c r="F66" s="186"/>
    </row>
    <row r="67" spans="1:6" x14ac:dyDescent="0.2">
      <c r="A67" s="195"/>
      <c r="B67" s="195"/>
      <c r="C67" s="195"/>
      <c r="D67" s="199"/>
      <c r="E67" s="195"/>
      <c r="F67" s="186"/>
    </row>
    <row r="68" spans="1:6" x14ac:dyDescent="0.2">
      <c r="A68" s="195"/>
      <c r="B68" s="195"/>
      <c r="C68" s="195"/>
      <c r="D68" s="199"/>
      <c r="E68" s="195"/>
      <c r="F68" s="186"/>
    </row>
    <row r="69" spans="1:6" x14ac:dyDescent="0.2">
      <c r="A69" s="186"/>
      <c r="B69" s="186"/>
      <c r="C69" s="186"/>
      <c r="D69" s="186"/>
      <c r="E69" s="186"/>
      <c r="F69" s="186"/>
    </row>
    <row r="70" spans="1:6" x14ac:dyDescent="0.2">
      <c r="A70" s="186"/>
      <c r="B70" s="186"/>
      <c r="C70" s="186"/>
      <c r="D70" s="186"/>
      <c r="E70" s="186"/>
      <c r="F70" s="186"/>
    </row>
    <row r="71" spans="1:6" x14ac:dyDescent="0.2">
      <c r="A71" s="186"/>
      <c r="B71" s="186"/>
      <c r="C71" s="186"/>
      <c r="D71" s="186"/>
      <c r="E71" s="186"/>
      <c r="F71" s="186"/>
    </row>
    <row r="72" spans="1:6" x14ac:dyDescent="0.2">
      <c r="A72" s="186"/>
      <c r="B72" s="186"/>
      <c r="C72" s="186"/>
      <c r="D72" s="186"/>
      <c r="E72" s="186"/>
      <c r="F72" s="186"/>
    </row>
    <row r="73" spans="1:6" x14ac:dyDescent="0.2">
      <c r="A73" s="186"/>
      <c r="B73" s="186"/>
      <c r="C73" s="186"/>
      <c r="D73" s="186"/>
      <c r="E73" s="186"/>
      <c r="F73" s="186"/>
    </row>
    <row r="74" spans="1:6" x14ac:dyDescent="0.2">
      <c r="A74" s="186"/>
      <c r="B74" s="186"/>
      <c r="C74" s="186"/>
      <c r="D74" s="186"/>
      <c r="E74" s="186"/>
      <c r="F74" s="186"/>
    </row>
    <row r="75" spans="1:6" x14ac:dyDescent="0.2">
      <c r="A75" s="186"/>
      <c r="B75" s="186"/>
      <c r="C75" s="186"/>
      <c r="D75" s="186"/>
      <c r="E75" s="186"/>
      <c r="F75" s="186"/>
    </row>
    <row r="76" spans="1:6" x14ac:dyDescent="0.2">
      <c r="A76" s="186"/>
      <c r="B76" s="186"/>
      <c r="C76" s="186"/>
      <c r="D76" s="186"/>
      <c r="E76" s="186"/>
      <c r="F76" s="186"/>
    </row>
    <row r="77" spans="1:6" x14ac:dyDescent="0.2">
      <c r="A77" s="186"/>
      <c r="B77" s="186"/>
      <c r="C77" s="186"/>
      <c r="D77" s="186"/>
      <c r="E77" s="186"/>
      <c r="F77" s="186"/>
    </row>
    <row r="78" spans="1:6" x14ac:dyDescent="0.2">
      <c r="A78" s="186"/>
      <c r="B78" s="186"/>
      <c r="C78" s="186"/>
      <c r="D78" s="186"/>
      <c r="E78" s="186"/>
      <c r="F78" s="186"/>
    </row>
    <row r="79" spans="1:6" x14ac:dyDescent="0.2">
      <c r="A79" s="186"/>
      <c r="B79" s="186"/>
      <c r="C79" s="186"/>
      <c r="D79" s="186"/>
      <c r="E79" s="186"/>
      <c r="F79" s="186"/>
    </row>
    <row r="80" spans="1:6" x14ac:dyDescent="0.2">
      <c r="A80" s="186"/>
      <c r="B80" s="186"/>
      <c r="C80" s="186"/>
      <c r="D80" s="186"/>
      <c r="E80" s="186"/>
      <c r="F80" s="186"/>
    </row>
    <row r="81" spans="1:6" x14ac:dyDescent="0.2">
      <c r="A81" s="186"/>
      <c r="B81" s="186"/>
      <c r="C81" s="186"/>
      <c r="D81" s="186"/>
      <c r="E81" s="186"/>
      <c r="F81" s="186"/>
    </row>
    <row r="82" spans="1:6" x14ac:dyDescent="0.2">
      <c r="A82" s="186"/>
      <c r="B82" s="186"/>
      <c r="C82" s="186"/>
      <c r="D82" s="186"/>
      <c r="E82" s="186"/>
      <c r="F82" s="186"/>
    </row>
    <row r="83" spans="1:6" x14ac:dyDescent="0.2">
      <c r="A83" s="186"/>
      <c r="B83" s="186"/>
      <c r="C83" s="186"/>
      <c r="D83" s="186"/>
      <c r="E83" s="186"/>
      <c r="F83" s="186"/>
    </row>
    <row r="84" spans="1:6" x14ac:dyDescent="0.2">
      <c r="A84" s="186"/>
      <c r="B84" s="186"/>
      <c r="C84" s="186"/>
      <c r="D84" s="186"/>
      <c r="E84" s="186"/>
      <c r="F84" s="186"/>
    </row>
    <row r="85" spans="1:6" x14ac:dyDescent="0.2">
      <c r="A85" s="186"/>
      <c r="B85" s="186"/>
      <c r="C85" s="186"/>
      <c r="D85" s="186"/>
      <c r="E85" s="186"/>
      <c r="F85" s="186"/>
    </row>
    <row r="86" spans="1:6" x14ac:dyDescent="0.2">
      <c r="A86" s="186"/>
      <c r="B86" s="186"/>
      <c r="C86" s="186"/>
      <c r="D86" s="186"/>
      <c r="E86" s="186"/>
      <c r="F86" s="186"/>
    </row>
    <row r="87" spans="1:6" x14ac:dyDescent="0.2">
      <c r="A87" s="186"/>
      <c r="B87" s="186"/>
      <c r="C87" s="186"/>
      <c r="D87" s="186"/>
      <c r="E87" s="186"/>
      <c r="F87" s="186"/>
    </row>
    <row r="88" spans="1:6" x14ac:dyDescent="0.2">
      <c r="A88" s="195"/>
      <c r="B88" s="195"/>
      <c r="C88" s="195"/>
      <c r="D88" s="199"/>
      <c r="E88" s="195"/>
      <c r="F88" s="186"/>
    </row>
    <row r="89" spans="1:6" x14ac:dyDescent="0.2">
      <c r="A89" s="186"/>
      <c r="B89" s="186"/>
      <c r="C89" s="186"/>
      <c r="D89" s="186"/>
      <c r="E89" s="186"/>
      <c r="F89" s="186"/>
    </row>
    <row r="90" spans="1:6" x14ac:dyDescent="0.2">
      <c r="A90" s="186"/>
      <c r="B90" s="186"/>
      <c r="C90" s="186"/>
      <c r="D90" s="186"/>
      <c r="E90" s="186"/>
      <c r="F90" s="186"/>
    </row>
    <row r="95" spans="1:6" ht="15" x14ac:dyDescent="0.25">
      <c r="A95" s="160"/>
    </row>
  </sheetData>
  <sheetProtection algorithmName="SHA-512" hashValue="4EeSVJbx4LnXV6dAZZKbvnP4eOgH/nba+YRfNFe8wtKSd3c2fv5eZJ8OJeN7F5L2KPOB4h59Bt1jq6pDMl81JA==" saltValue="H3f61YjoCL1BLelDEJ9/Rg==" spinCount="100000" sheet="1" objects="1" scenarios="1" selectLockedCells="1"/>
  <mergeCells count="7">
    <mergeCell ref="B31:F31"/>
    <mergeCell ref="B32:F32"/>
    <mergeCell ref="B2:C2"/>
    <mergeCell ref="B27:F27"/>
    <mergeCell ref="B28:F28"/>
    <mergeCell ref="B29:F29"/>
    <mergeCell ref="B30:F30"/>
  </mergeCells>
  <hyperlinks>
    <hyperlink ref="F1" r:id="rId1" xr:uid="{9A8B11B7-B022-4061-878A-EABE84EA2C67}"/>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2:G10"/>
  <sheetViews>
    <sheetView workbookViewId="0">
      <selection activeCell="E5" sqref="E5"/>
    </sheetView>
  </sheetViews>
  <sheetFormatPr defaultRowHeight="14.25" x14ac:dyDescent="0.2"/>
  <cols>
    <col min="1" max="1" width="9" style="10"/>
    <col min="2" max="2" width="48.375" style="10" customWidth="1"/>
    <col min="3" max="3" width="19" style="10" customWidth="1"/>
    <col min="4" max="4" width="8.75" style="92"/>
    <col min="5" max="16384" width="9" style="10"/>
  </cols>
  <sheetData>
    <row r="2" spans="1:7" ht="15" x14ac:dyDescent="0.25">
      <c r="A2" s="79" t="s">
        <v>110</v>
      </c>
      <c r="B2" s="79"/>
      <c r="C2" s="79"/>
      <c r="D2" s="79"/>
      <c r="E2" s="79"/>
      <c r="F2" s="79"/>
    </row>
    <row r="4" spans="1:7" ht="15" x14ac:dyDescent="0.2">
      <c r="A4" s="172" t="s">
        <v>0</v>
      </c>
      <c r="B4" s="172" t="s">
        <v>1</v>
      </c>
      <c r="C4" s="172" t="s">
        <v>10</v>
      </c>
      <c r="D4" s="173" t="s">
        <v>2</v>
      </c>
      <c r="E4" s="174" t="s">
        <v>95</v>
      </c>
      <c r="F4" s="172" t="s">
        <v>96</v>
      </c>
      <c r="G4" s="175" t="s">
        <v>135</v>
      </c>
    </row>
    <row r="5" spans="1:7" ht="15" x14ac:dyDescent="0.2">
      <c r="A5" s="80" t="str">
        <f>'DO NOT TOUCH'!A101</f>
        <v>BO1</v>
      </c>
      <c r="B5" s="146" t="s">
        <v>115</v>
      </c>
      <c r="C5" s="84" t="s">
        <v>85</v>
      </c>
      <c r="D5" s="85">
        <f>'DO NOT TOUCH'!D101</f>
        <v>84</v>
      </c>
      <c r="E5" s="86"/>
      <c r="F5" s="87">
        <f>SUM(D5*E5)</f>
        <v>0</v>
      </c>
      <c r="G5" s="15">
        <f>'Overall Total'!$F$15</f>
        <v>58</v>
      </c>
    </row>
    <row r="6" spans="1:7" ht="15" x14ac:dyDescent="0.2">
      <c r="A6" s="80" t="str">
        <f>'DO NOT TOUCH'!A102</f>
        <v>BO2</v>
      </c>
      <c r="B6" s="146" t="s">
        <v>115</v>
      </c>
      <c r="C6" s="84" t="s">
        <v>86</v>
      </c>
      <c r="D6" s="85">
        <f>'DO NOT TOUCH'!D102</f>
        <v>200</v>
      </c>
      <c r="E6" s="86"/>
      <c r="F6" s="87">
        <f t="shared" ref="F6:F9" si="0">SUM(D6*E6)</f>
        <v>0</v>
      </c>
      <c r="G6" s="15">
        <f>'Overall Total'!$F$15</f>
        <v>58</v>
      </c>
    </row>
    <row r="7" spans="1:7" ht="15" x14ac:dyDescent="0.2">
      <c r="A7" s="80" t="str">
        <f>'DO NOT TOUCH'!A103</f>
        <v>BO4</v>
      </c>
      <c r="B7" s="146" t="s">
        <v>87</v>
      </c>
      <c r="C7" s="84"/>
      <c r="D7" s="85">
        <f>'DO NOT TOUCH'!D103</f>
        <v>304</v>
      </c>
      <c r="E7" s="86"/>
      <c r="F7" s="87">
        <f t="shared" si="0"/>
        <v>0</v>
      </c>
      <c r="G7" s="15">
        <f>'Overall Total'!$F$15</f>
        <v>58</v>
      </c>
    </row>
    <row r="8" spans="1:7" ht="15" x14ac:dyDescent="0.2">
      <c r="A8" s="80" t="str">
        <f>'DO NOT TOUCH'!A104</f>
        <v>BO5</v>
      </c>
      <c r="B8" s="146" t="s">
        <v>88</v>
      </c>
      <c r="C8" s="84" t="s">
        <v>89</v>
      </c>
      <c r="D8" s="85">
        <f>'DO NOT TOUCH'!D104</f>
        <v>304</v>
      </c>
      <c r="E8" s="86"/>
      <c r="F8" s="87">
        <f t="shared" si="0"/>
        <v>0</v>
      </c>
      <c r="G8" s="15">
        <f>'Overall Total'!$F$15</f>
        <v>58</v>
      </c>
    </row>
    <row r="9" spans="1:7" ht="15" x14ac:dyDescent="0.2">
      <c r="A9" s="80" t="str">
        <f>'DO NOT TOUCH'!A105</f>
        <v>BO3</v>
      </c>
      <c r="B9" s="146" t="s">
        <v>90</v>
      </c>
      <c r="C9" s="84" t="s">
        <v>91</v>
      </c>
      <c r="D9" s="85">
        <f>'DO NOT TOUCH'!D105</f>
        <v>127</v>
      </c>
      <c r="E9" s="86"/>
      <c r="F9" s="87">
        <f t="shared" si="0"/>
        <v>0</v>
      </c>
      <c r="G9" s="15">
        <f>'Overall Total'!$F$15</f>
        <v>58</v>
      </c>
    </row>
    <row r="10" spans="1:7" ht="15" x14ac:dyDescent="0.25">
      <c r="A10" s="81"/>
      <c r="B10" s="176" t="s">
        <v>96</v>
      </c>
      <c r="C10" s="177"/>
      <c r="D10" s="178"/>
      <c r="E10" s="179"/>
      <c r="F10" s="31">
        <f>SUM(F5:F9)</f>
        <v>0</v>
      </c>
      <c r="G10" s="81"/>
    </row>
  </sheetData>
  <sheetProtection algorithmName="SHA-512" hashValue="SGVlld+S8n3PJM7/GoRxHABLAGybg2blW0B+SBC63cAc/oc6Pb08fVVhBo7O9VqzN0LZEAm6FGWKOKzUBEMRpQ==" saltValue="FN1iwLIOSXhCwZ1x8rXKJw==" spinCount="100000" sheet="1" objects="1" scenarios="1" selectLockedCells="1"/>
  <mergeCells count="1">
    <mergeCell ref="A2:F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2:G19"/>
  <sheetViews>
    <sheetView workbookViewId="0">
      <selection activeCell="E13" sqref="E13"/>
    </sheetView>
  </sheetViews>
  <sheetFormatPr defaultRowHeight="14.25" x14ac:dyDescent="0.2"/>
  <cols>
    <col min="1" max="1" width="9" style="10"/>
    <col min="2" max="2" width="42.125" style="10" customWidth="1"/>
    <col min="3" max="3" width="30.375" style="10" customWidth="1"/>
    <col min="4" max="4" width="10.25" style="92" customWidth="1"/>
    <col min="5" max="16384" width="9" style="10"/>
  </cols>
  <sheetData>
    <row r="2" spans="1:7" ht="15" x14ac:dyDescent="0.25">
      <c r="A2" s="79" t="s">
        <v>111</v>
      </c>
      <c r="B2" s="79"/>
      <c r="C2" s="79"/>
      <c r="D2" s="79"/>
      <c r="E2" s="79"/>
      <c r="F2" s="79"/>
    </row>
    <row r="4" spans="1:7" ht="15" x14ac:dyDescent="0.25">
      <c r="A4" s="17" t="s">
        <v>0</v>
      </c>
      <c r="B4" s="17" t="s">
        <v>1</v>
      </c>
      <c r="C4" s="17" t="s">
        <v>10</v>
      </c>
      <c r="D4" s="18" t="s">
        <v>2</v>
      </c>
      <c r="E4" s="9" t="s">
        <v>95</v>
      </c>
      <c r="F4" s="17" t="s">
        <v>96</v>
      </c>
      <c r="G4" s="24" t="s">
        <v>135</v>
      </c>
    </row>
    <row r="5" spans="1:7" ht="28.5" x14ac:dyDescent="0.2">
      <c r="A5" s="80" t="str">
        <f>'DO NOT TOUCH'!A106</f>
        <v>IN3</v>
      </c>
      <c r="B5" s="103" t="s">
        <v>92</v>
      </c>
      <c r="C5" s="103" t="s">
        <v>93</v>
      </c>
      <c r="D5" s="85">
        <f>'DO NOT TOUCH'!D106</f>
        <v>96</v>
      </c>
      <c r="E5" s="86"/>
      <c r="F5" s="87">
        <f>SUM(D5*E5)</f>
        <v>0</v>
      </c>
      <c r="G5" s="15">
        <f>'Overall Total'!$F$16</f>
        <v>59</v>
      </c>
    </row>
    <row r="6" spans="1:7" ht="28.5" x14ac:dyDescent="0.2">
      <c r="A6" s="80" t="str">
        <f>'DO NOT TOUCH'!A107</f>
        <v>IN4</v>
      </c>
      <c r="B6" s="103" t="s">
        <v>94</v>
      </c>
      <c r="C6" s="103" t="s">
        <v>93</v>
      </c>
      <c r="D6" s="85">
        <f>'DO NOT TOUCH'!D107</f>
        <v>707</v>
      </c>
      <c r="E6" s="86"/>
      <c r="F6" s="87">
        <f t="shared" ref="F6" si="0">SUM(D6*E6)</f>
        <v>0</v>
      </c>
      <c r="G6" s="15">
        <f>'Overall Total'!$F$16</f>
        <v>59</v>
      </c>
    </row>
    <row r="7" spans="1:7" x14ac:dyDescent="0.2">
      <c r="A7" s="81"/>
      <c r="B7" s="181" t="s">
        <v>96</v>
      </c>
      <c r="C7" s="112"/>
      <c r="D7" s="113"/>
      <c r="E7" s="182"/>
      <c r="F7" s="118">
        <f>SUM(F4:F6)</f>
        <v>0</v>
      </c>
      <c r="G7" s="81"/>
    </row>
    <row r="8" spans="1:7" x14ac:dyDescent="0.2">
      <c r="A8" s="81"/>
      <c r="B8" s="81"/>
      <c r="C8" s="81"/>
      <c r="D8" s="89"/>
      <c r="E8" s="90"/>
      <c r="F8" s="81"/>
      <c r="G8" s="81"/>
    </row>
    <row r="9" spans="1:7" ht="15" x14ac:dyDescent="0.25">
      <c r="A9" s="81"/>
      <c r="B9" s="162" t="s">
        <v>125</v>
      </c>
      <c r="C9" s="81"/>
      <c r="D9" s="89"/>
      <c r="E9" s="90"/>
      <c r="F9" s="81"/>
      <c r="G9" s="81"/>
    </row>
    <row r="10" spans="1:7" ht="15" x14ac:dyDescent="0.25">
      <c r="A10" s="17" t="s">
        <v>0</v>
      </c>
      <c r="B10" s="17" t="s">
        <v>1</v>
      </c>
      <c r="C10" s="17" t="s">
        <v>10</v>
      </c>
      <c r="D10" s="18" t="s">
        <v>2</v>
      </c>
      <c r="E10" s="38" t="s">
        <v>95</v>
      </c>
      <c r="F10" s="17" t="s">
        <v>96</v>
      </c>
      <c r="G10" s="24" t="s">
        <v>135</v>
      </c>
    </row>
    <row r="11" spans="1:7" ht="28.5" x14ac:dyDescent="0.25">
      <c r="A11" s="102" t="str">
        <f>'DO NOT TOUCH'!A108</f>
        <v>IO1</v>
      </c>
      <c r="B11" s="15" t="s">
        <v>126</v>
      </c>
      <c r="C11" s="103" t="s">
        <v>93</v>
      </c>
      <c r="D11" s="180">
        <f>'DO NOT TOUCH'!D108</f>
        <v>-397</v>
      </c>
      <c r="E11" s="86"/>
      <c r="F11" s="87">
        <f t="shared" ref="F11:F12" si="1">SUM(D11*E11)</f>
        <v>0</v>
      </c>
      <c r="G11" s="15">
        <f>'Overall Total'!$F$17</f>
        <v>66</v>
      </c>
    </row>
    <row r="12" spans="1:7" ht="28.5" x14ac:dyDescent="0.25">
      <c r="A12" s="102" t="str">
        <f>'DO NOT TOUCH'!A109</f>
        <v>IO2</v>
      </c>
      <c r="B12" s="15" t="s">
        <v>127</v>
      </c>
      <c r="C12" s="103" t="s">
        <v>93</v>
      </c>
      <c r="D12" s="180">
        <f>'DO NOT TOUCH'!D109</f>
        <v>-195</v>
      </c>
      <c r="E12" s="86"/>
      <c r="F12" s="87">
        <f t="shared" si="1"/>
        <v>0</v>
      </c>
      <c r="G12" s="15">
        <f>'Overall Total'!$F$17</f>
        <v>66</v>
      </c>
    </row>
    <row r="13" spans="1:7" ht="15" x14ac:dyDescent="0.25">
      <c r="A13" s="81"/>
      <c r="B13" s="142" t="s">
        <v>96</v>
      </c>
      <c r="C13" s="142"/>
      <c r="D13" s="140"/>
      <c r="E13" s="143"/>
      <c r="F13" s="183">
        <f>SUM(F11:F12)</f>
        <v>0</v>
      </c>
      <c r="G13" s="81"/>
    </row>
    <row r="14" spans="1:7" x14ac:dyDescent="0.2">
      <c r="A14" s="81"/>
      <c r="B14" s="81"/>
      <c r="C14" s="81"/>
      <c r="D14" s="89"/>
      <c r="E14" s="90"/>
      <c r="F14" s="81"/>
      <c r="G14" s="81"/>
    </row>
    <row r="15" spans="1:7" ht="15" x14ac:dyDescent="0.25">
      <c r="A15" s="81"/>
      <c r="B15" s="162" t="s">
        <v>315</v>
      </c>
      <c r="C15" s="81"/>
      <c r="D15" s="89"/>
      <c r="E15" s="90"/>
      <c r="F15" s="81"/>
      <c r="G15" s="81"/>
    </row>
    <row r="16" spans="1:7" ht="15" x14ac:dyDescent="0.25">
      <c r="A16" s="17" t="s">
        <v>0</v>
      </c>
      <c r="B16" s="17" t="s">
        <v>1</v>
      </c>
      <c r="C16" s="17" t="s">
        <v>10</v>
      </c>
      <c r="D16" s="18" t="s">
        <v>2</v>
      </c>
      <c r="E16" s="38" t="s">
        <v>95</v>
      </c>
      <c r="F16" s="17" t="s">
        <v>96</v>
      </c>
      <c r="G16" s="24" t="s">
        <v>135</v>
      </c>
    </row>
    <row r="17" spans="1:7" ht="28.5" x14ac:dyDescent="0.2">
      <c r="A17" s="15"/>
      <c r="B17" s="15" t="s">
        <v>126</v>
      </c>
      <c r="C17" s="103" t="s">
        <v>93</v>
      </c>
      <c r="D17" s="180">
        <f>SUM(D5*25%)-D5</f>
        <v>-72</v>
      </c>
      <c r="E17" s="86"/>
      <c r="F17" s="87">
        <f t="shared" ref="F17" si="2">SUM(D17*E17)</f>
        <v>0</v>
      </c>
      <c r="G17" s="15">
        <f>'Overall Total'!F18</f>
        <v>68</v>
      </c>
    </row>
    <row r="18" spans="1:7" ht="24" customHeight="1" x14ac:dyDescent="0.2">
      <c r="A18" s="15"/>
      <c r="B18" s="15" t="s">
        <v>156</v>
      </c>
      <c r="C18" s="15" t="s">
        <v>157</v>
      </c>
      <c r="D18" s="107"/>
      <c r="E18" s="86"/>
      <c r="F18" s="15"/>
      <c r="G18" s="15"/>
    </row>
    <row r="19" spans="1:7" ht="15" x14ac:dyDescent="0.25">
      <c r="A19" s="81"/>
      <c r="B19" s="142" t="s">
        <v>96</v>
      </c>
      <c r="C19" s="142"/>
      <c r="D19" s="140"/>
      <c r="E19" s="143"/>
      <c r="F19" s="183">
        <f>SUM(F17:F18)</f>
        <v>0</v>
      </c>
      <c r="G19" s="81"/>
    </row>
  </sheetData>
  <sheetProtection algorithmName="SHA-512" hashValue="3em+EPb5rk0wklE31bE5rnSnRV6j3QgibvAChXTRy2CKEP3Y/V7LWd3t6/nmgGnUYTPQOVicUJZnKBCjPhhOAQ==" saltValue="kNDnDPYyKmZ2m6cRuXCx3w==" spinCount="100000" sheet="1" objects="1" scenarios="1" selectLockedCells="1"/>
  <mergeCells count="1">
    <mergeCell ref="A2:F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E112"/>
  <sheetViews>
    <sheetView showZeros="0" topLeftCell="A55" workbookViewId="0">
      <selection activeCell="A12" sqref="A1:XFD1048576"/>
    </sheetView>
  </sheetViews>
  <sheetFormatPr defaultColWidth="8.625" defaultRowHeight="14.25" x14ac:dyDescent="0.2"/>
  <cols>
    <col min="1" max="1" width="8.625" style="20"/>
    <col min="2" max="2" width="40.125" style="20" customWidth="1"/>
    <col min="3" max="3" width="22.125" style="35" customWidth="1"/>
    <col min="4" max="4" width="21.5" style="35" customWidth="1"/>
    <col min="5" max="5" width="18.5" style="35" customWidth="1"/>
    <col min="6" max="16384" width="8.625" style="20"/>
  </cols>
  <sheetData>
    <row r="2" spans="1:5" ht="30" x14ac:dyDescent="0.2">
      <c r="A2" s="17" t="s">
        <v>0</v>
      </c>
      <c r="B2" s="17" t="s">
        <v>1</v>
      </c>
      <c r="C2" s="18"/>
      <c r="D2" s="18" t="s">
        <v>2</v>
      </c>
      <c r="E2" s="39" t="s">
        <v>3</v>
      </c>
    </row>
    <row r="3" spans="1:5" x14ac:dyDescent="0.2">
      <c r="A3" s="36" t="s">
        <v>161</v>
      </c>
      <c r="B3" s="19" t="s">
        <v>5</v>
      </c>
      <c r="C3" s="27" t="s">
        <v>34</v>
      </c>
      <c r="D3" s="28">
        <v>126</v>
      </c>
      <c r="E3" s="27" t="s">
        <v>6</v>
      </c>
    </row>
    <row r="4" spans="1:5" x14ac:dyDescent="0.2">
      <c r="A4" s="36" t="s">
        <v>162</v>
      </c>
      <c r="B4" s="19" t="s">
        <v>7</v>
      </c>
      <c r="C4" s="27" t="s">
        <v>34</v>
      </c>
      <c r="D4" s="28">
        <v>126</v>
      </c>
      <c r="E4" s="27" t="s">
        <v>6</v>
      </c>
    </row>
    <row r="5" spans="1:5" x14ac:dyDescent="0.2">
      <c r="A5" s="36" t="s">
        <v>163</v>
      </c>
      <c r="B5" s="19" t="s">
        <v>8</v>
      </c>
      <c r="C5" s="27" t="s">
        <v>34</v>
      </c>
      <c r="D5" s="28">
        <v>38</v>
      </c>
      <c r="E5" s="40" t="s">
        <v>4</v>
      </c>
    </row>
    <row r="6" spans="1:5" ht="28.5" x14ac:dyDescent="0.2">
      <c r="A6" s="36" t="s">
        <v>164</v>
      </c>
      <c r="B6" s="21" t="s">
        <v>11</v>
      </c>
      <c r="C6" s="27" t="s">
        <v>12</v>
      </c>
      <c r="D6" s="28">
        <v>1984</v>
      </c>
      <c r="E6" s="27" t="s">
        <v>4</v>
      </c>
    </row>
    <row r="7" spans="1:5" x14ac:dyDescent="0.2">
      <c r="A7" s="36" t="s">
        <v>165</v>
      </c>
      <c r="B7" s="19" t="s">
        <v>13</v>
      </c>
      <c r="C7" s="27" t="s">
        <v>12</v>
      </c>
      <c r="D7" s="28">
        <v>681</v>
      </c>
      <c r="E7" s="27" t="s">
        <v>4</v>
      </c>
    </row>
    <row r="8" spans="1:5" ht="45" x14ac:dyDescent="0.2">
      <c r="A8" s="36" t="s">
        <v>166</v>
      </c>
      <c r="B8" s="21" t="s">
        <v>14</v>
      </c>
      <c r="C8" s="27" t="s">
        <v>12</v>
      </c>
      <c r="D8" s="28">
        <v>221</v>
      </c>
      <c r="E8" s="27" t="s">
        <v>4</v>
      </c>
    </row>
    <row r="9" spans="1:5" ht="171" x14ac:dyDescent="0.2">
      <c r="A9" s="36" t="s">
        <v>282</v>
      </c>
      <c r="B9" s="41" t="s">
        <v>284</v>
      </c>
      <c r="C9" s="27" t="s">
        <v>290</v>
      </c>
      <c r="D9" s="28">
        <v>11508</v>
      </c>
      <c r="E9" s="27" t="s">
        <v>4</v>
      </c>
    </row>
    <row r="10" spans="1:5" ht="171" x14ac:dyDescent="0.2">
      <c r="A10" s="36" t="s">
        <v>283</v>
      </c>
      <c r="B10" s="41" t="s">
        <v>285</v>
      </c>
      <c r="C10" s="27" t="s">
        <v>290</v>
      </c>
      <c r="D10" s="28">
        <v>12692</v>
      </c>
      <c r="E10" s="27" t="s">
        <v>4</v>
      </c>
    </row>
    <row r="11" spans="1:5" ht="85.5" x14ac:dyDescent="0.2">
      <c r="A11" s="36" t="s">
        <v>286</v>
      </c>
      <c r="B11" s="41" t="s">
        <v>288</v>
      </c>
      <c r="C11" s="27" t="s">
        <v>15</v>
      </c>
      <c r="D11" s="28">
        <v>1321</v>
      </c>
      <c r="E11" s="27" t="s">
        <v>4</v>
      </c>
    </row>
    <row r="12" spans="1:5" ht="85.5" x14ac:dyDescent="0.2">
      <c r="A12" s="36" t="s">
        <v>287</v>
      </c>
      <c r="B12" s="41" t="s">
        <v>289</v>
      </c>
      <c r="C12" s="27" t="s">
        <v>15</v>
      </c>
      <c r="D12" s="28">
        <v>1434</v>
      </c>
      <c r="E12" s="27" t="s">
        <v>4</v>
      </c>
    </row>
    <row r="13" spans="1:5" x14ac:dyDescent="0.2">
      <c r="A13" s="36" t="s">
        <v>167</v>
      </c>
      <c r="B13" s="19" t="s">
        <v>17</v>
      </c>
      <c r="C13" s="27" t="s">
        <v>18</v>
      </c>
      <c r="D13" s="28">
        <v>1515</v>
      </c>
      <c r="E13" s="27" t="s">
        <v>6</v>
      </c>
    </row>
    <row r="14" spans="1:5" x14ac:dyDescent="0.2">
      <c r="A14" s="36" t="s">
        <v>168</v>
      </c>
      <c r="B14" s="36" t="s">
        <v>308</v>
      </c>
      <c r="C14" s="27" t="s">
        <v>19</v>
      </c>
      <c r="D14" s="42"/>
      <c r="E14" s="27" t="s">
        <v>20</v>
      </c>
    </row>
    <row r="15" spans="1:5" ht="71.25" x14ac:dyDescent="0.2">
      <c r="A15" s="36" t="s">
        <v>292</v>
      </c>
      <c r="B15" s="43" t="s">
        <v>291</v>
      </c>
      <c r="C15" s="44" t="s">
        <v>22</v>
      </c>
      <c r="D15" s="28">
        <v>64</v>
      </c>
      <c r="E15" s="27" t="s">
        <v>6</v>
      </c>
    </row>
    <row r="16" spans="1:5" ht="71.25" x14ac:dyDescent="0.2">
      <c r="A16" s="36" t="s">
        <v>293</v>
      </c>
      <c r="B16" s="43" t="s">
        <v>294</v>
      </c>
      <c r="C16" s="44" t="s">
        <v>22</v>
      </c>
      <c r="D16" s="28">
        <v>119</v>
      </c>
      <c r="E16" s="27" t="s">
        <v>6</v>
      </c>
    </row>
    <row r="17" spans="1:5" ht="71.25" x14ac:dyDescent="0.2">
      <c r="A17" s="36" t="s">
        <v>297</v>
      </c>
      <c r="B17" s="43" t="s">
        <v>295</v>
      </c>
      <c r="C17" s="44" t="s">
        <v>22</v>
      </c>
      <c r="D17" s="28">
        <v>88</v>
      </c>
      <c r="E17" s="27" t="s">
        <v>6</v>
      </c>
    </row>
    <row r="18" spans="1:5" ht="71.25" x14ac:dyDescent="0.2">
      <c r="A18" s="36" t="s">
        <v>296</v>
      </c>
      <c r="B18" s="43" t="s">
        <v>298</v>
      </c>
      <c r="C18" s="44" t="s">
        <v>22</v>
      </c>
      <c r="D18" s="28">
        <v>156</v>
      </c>
      <c r="E18" s="27" t="s">
        <v>6</v>
      </c>
    </row>
    <row r="19" spans="1:5" ht="42.75" x14ac:dyDescent="0.2">
      <c r="A19" s="36" t="s">
        <v>299</v>
      </c>
      <c r="B19" s="21" t="s">
        <v>21</v>
      </c>
      <c r="C19" s="27" t="s">
        <v>22</v>
      </c>
      <c r="D19" s="28">
        <v>134</v>
      </c>
      <c r="E19" s="27" t="s">
        <v>6</v>
      </c>
    </row>
    <row r="20" spans="1:5" ht="57" x14ac:dyDescent="0.2">
      <c r="A20" s="36" t="s">
        <v>300</v>
      </c>
      <c r="B20" s="21" t="s">
        <v>23</v>
      </c>
      <c r="C20" s="27" t="s">
        <v>22</v>
      </c>
      <c r="D20" s="28">
        <v>195</v>
      </c>
      <c r="E20" s="27" t="s">
        <v>6</v>
      </c>
    </row>
    <row r="21" spans="1:5" ht="42.75" x14ac:dyDescent="0.2">
      <c r="A21" s="36" t="s">
        <v>301</v>
      </c>
      <c r="B21" s="21" t="s">
        <v>24</v>
      </c>
      <c r="C21" s="27" t="s">
        <v>22</v>
      </c>
      <c r="D21" s="28">
        <v>238</v>
      </c>
      <c r="E21" s="27" t="s">
        <v>6</v>
      </c>
    </row>
    <row r="22" spans="1:5" ht="57" x14ac:dyDescent="0.2">
      <c r="A22" s="36" t="s">
        <v>302</v>
      </c>
      <c r="B22" s="21" t="s">
        <v>25</v>
      </c>
      <c r="C22" s="27" t="s">
        <v>22</v>
      </c>
      <c r="D22" s="28">
        <v>326</v>
      </c>
      <c r="E22" s="27" t="s">
        <v>6</v>
      </c>
    </row>
    <row r="23" spans="1:5" ht="28.5" x14ac:dyDescent="0.2">
      <c r="A23" s="36" t="s">
        <v>303</v>
      </c>
      <c r="B23" s="21" t="s">
        <v>26</v>
      </c>
      <c r="C23" s="27" t="s">
        <v>27</v>
      </c>
      <c r="D23" s="28">
        <v>2685</v>
      </c>
      <c r="E23" s="27" t="s">
        <v>6</v>
      </c>
    </row>
    <row r="24" spans="1:5" x14ac:dyDescent="0.2">
      <c r="A24" s="36" t="s">
        <v>304</v>
      </c>
      <c r="B24" s="19" t="s">
        <v>28</v>
      </c>
      <c r="C24" s="27" t="s">
        <v>12</v>
      </c>
      <c r="D24" s="29">
        <v>0</v>
      </c>
      <c r="E24" s="27" t="s">
        <v>6</v>
      </c>
    </row>
    <row r="25" spans="1:5" x14ac:dyDescent="0.2">
      <c r="A25" s="36" t="s">
        <v>305</v>
      </c>
      <c r="B25" s="19" t="s">
        <v>30</v>
      </c>
      <c r="C25" s="27" t="s">
        <v>12</v>
      </c>
      <c r="D25" s="29">
        <v>0</v>
      </c>
      <c r="E25" s="27" t="s">
        <v>6</v>
      </c>
    </row>
    <row r="26" spans="1:5" x14ac:dyDescent="0.2">
      <c r="A26" s="36" t="s">
        <v>306</v>
      </c>
      <c r="B26" s="19" t="s">
        <v>31</v>
      </c>
      <c r="C26" s="27" t="s">
        <v>12</v>
      </c>
      <c r="D26" s="29">
        <v>0</v>
      </c>
      <c r="E26" s="27" t="s">
        <v>6</v>
      </c>
    </row>
    <row r="27" spans="1:5" x14ac:dyDescent="0.2">
      <c r="A27" s="36" t="s">
        <v>173</v>
      </c>
      <c r="B27" s="45" t="s">
        <v>33</v>
      </c>
      <c r="C27" s="27" t="s">
        <v>34</v>
      </c>
      <c r="D27" s="46">
        <v>16</v>
      </c>
      <c r="E27" s="27" t="s">
        <v>4</v>
      </c>
    </row>
    <row r="28" spans="1:5" ht="28.5" x14ac:dyDescent="0.2">
      <c r="A28" s="36" t="s">
        <v>174</v>
      </c>
      <c r="B28" s="47" t="s">
        <v>35</v>
      </c>
      <c r="C28" s="27" t="s">
        <v>34</v>
      </c>
      <c r="D28" s="46">
        <v>16</v>
      </c>
      <c r="E28" s="27" t="s">
        <v>4</v>
      </c>
    </row>
    <row r="29" spans="1:5" ht="28.5" x14ac:dyDescent="0.2">
      <c r="A29" s="36" t="s">
        <v>175</v>
      </c>
      <c r="B29" s="47" t="s">
        <v>36</v>
      </c>
      <c r="C29" s="27" t="s">
        <v>34</v>
      </c>
      <c r="D29" s="46">
        <v>151</v>
      </c>
      <c r="E29" s="27" t="s">
        <v>4</v>
      </c>
    </row>
    <row r="30" spans="1:5" x14ac:dyDescent="0.2">
      <c r="A30" s="36" t="s">
        <v>179</v>
      </c>
      <c r="B30" s="45" t="s">
        <v>38</v>
      </c>
      <c r="C30" s="27" t="s">
        <v>39</v>
      </c>
      <c r="D30" s="46">
        <v>30</v>
      </c>
      <c r="E30" s="27" t="s">
        <v>4</v>
      </c>
    </row>
    <row r="31" spans="1:5" ht="28.5" x14ac:dyDescent="0.2">
      <c r="A31" s="36" t="s">
        <v>177</v>
      </c>
      <c r="B31" s="47" t="s">
        <v>40</v>
      </c>
      <c r="C31" s="27" t="s">
        <v>39</v>
      </c>
      <c r="D31" s="46">
        <v>42</v>
      </c>
      <c r="E31" s="27" t="s">
        <v>4</v>
      </c>
    </row>
    <row r="32" spans="1:5" ht="28.5" x14ac:dyDescent="0.2">
      <c r="A32" s="36" t="s">
        <v>176</v>
      </c>
      <c r="B32" s="47" t="s">
        <v>41</v>
      </c>
      <c r="C32" s="27" t="s">
        <v>39</v>
      </c>
      <c r="D32" s="46">
        <v>42</v>
      </c>
      <c r="E32" s="27" t="s">
        <v>4</v>
      </c>
    </row>
    <row r="33" spans="1:5" ht="28.5" x14ac:dyDescent="0.2">
      <c r="A33" s="36" t="s">
        <v>178</v>
      </c>
      <c r="B33" s="47" t="s">
        <v>143</v>
      </c>
      <c r="C33" s="27" t="s">
        <v>39</v>
      </c>
      <c r="D33" s="46">
        <v>193</v>
      </c>
      <c r="E33" s="27" t="s">
        <v>6</v>
      </c>
    </row>
    <row r="34" spans="1:5" ht="28.5" x14ac:dyDescent="0.2">
      <c r="A34" s="36" t="s">
        <v>225</v>
      </c>
      <c r="B34" s="47" t="s">
        <v>144</v>
      </c>
      <c r="C34" s="27" t="s">
        <v>39</v>
      </c>
      <c r="D34" s="48">
        <v>272</v>
      </c>
      <c r="E34" s="27" t="s">
        <v>6</v>
      </c>
    </row>
    <row r="35" spans="1:5" ht="28.5" x14ac:dyDescent="0.2">
      <c r="A35" s="36" t="s">
        <v>180</v>
      </c>
      <c r="B35" s="47" t="s">
        <v>181</v>
      </c>
      <c r="C35" s="27" t="s">
        <v>39</v>
      </c>
      <c r="D35" s="46">
        <v>930</v>
      </c>
      <c r="E35" s="27" t="s">
        <v>6</v>
      </c>
    </row>
    <row r="36" spans="1:5" ht="28.5" x14ac:dyDescent="0.2">
      <c r="A36" s="49" t="s">
        <v>182</v>
      </c>
      <c r="B36" s="47" t="s">
        <v>272</v>
      </c>
      <c r="C36" s="27" t="s">
        <v>15</v>
      </c>
      <c r="D36" s="46">
        <v>1174</v>
      </c>
      <c r="E36" s="27" t="s">
        <v>6</v>
      </c>
    </row>
    <row r="37" spans="1:5" ht="28.5" x14ac:dyDescent="0.2">
      <c r="A37" s="36" t="s">
        <v>183</v>
      </c>
      <c r="B37" s="47" t="s">
        <v>42</v>
      </c>
      <c r="C37" s="27" t="s">
        <v>15</v>
      </c>
      <c r="D37" s="46">
        <v>1475</v>
      </c>
      <c r="E37" s="50" t="s">
        <v>4</v>
      </c>
    </row>
    <row r="38" spans="1:5" ht="28.5" x14ac:dyDescent="0.2">
      <c r="A38" s="49" t="s">
        <v>184</v>
      </c>
      <c r="B38" s="47" t="s">
        <v>274</v>
      </c>
      <c r="C38" s="27" t="s">
        <v>15</v>
      </c>
      <c r="D38" s="46">
        <v>1928</v>
      </c>
      <c r="E38" s="50" t="s">
        <v>4</v>
      </c>
    </row>
    <row r="39" spans="1:5" x14ac:dyDescent="0.2">
      <c r="A39" s="36" t="s">
        <v>185</v>
      </c>
      <c r="B39" s="47" t="s">
        <v>43</v>
      </c>
      <c r="C39" s="27" t="s">
        <v>15</v>
      </c>
      <c r="D39" s="46">
        <v>1859</v>
      </c>
      <c r="E39" s="50" t="s">
        <v>4</v>
      </c>
    </row>
    <row r="40" spans="1:5" x14ac:dyDescent="0.2">
      <c r="A40" s="49" t="s">
        <v>186</v>
      </c>
      <c r="B40" s="47" t="s">
        <v>275</v>
      </c>
      <c r="C40" s="27" t="s">
        <v>15</v>
      </c>
      <c r="D40" s="46">
        <v>2312</v>
      </c>
      <c r="E40" s="50" t="s">
        <v>4</v>
      </c>
    </row>
    <row r="41" spans="1:5" ht="28.5" x14ac:dyDescent="0.2">
      <c r="A41" s="36" t="s">
        <v>187</v>
      </c>
      <c r="B41" s="51" t="s">
        <v>145</v>
      </c>
      <c r="C41" s="52" t="s">
        <v>44</v>
      </c>
      <c r="D41" s="46">
        <v>97</v>
      </c>
      <c r="E41" s="52" t="s">
        <v>6</v>
      </c>
    </row>
    <row r="42" spans="1:5" x14ac:dyDescent="0.2">
      <c r="A42" s="36" t="s">
        <v>188</v>
      </c>
      <c r="B42" s="51" t="s">
        <v>146</v>
      </c>
      <c r="C42" s="52" t="s">
        <v>142</v>
      </c>
      <c r="D42" s="46">
        <v>425</v>
      </c>
      <c r="E42" s="52" t="s">
        <v>6</v>
      </c>
    </row>
    <row r="43" spans="1:5" x14ac:dyDescent="0.2">
      <c r="A43" s="49" t="s">
        <v>189</v>
      </c>
      <c r="B43" s="51" t="s">
        <v>190</v>
      </c>
      <c r="C43" s="52" t="s">
        <v>15</v>
      </c>
      <c r="D43" s="46">
        <v>27</v>
      </c>
      <c r="E43" s="52" t="s">
        <v>4</v>
      </c>
    </row>
    <row r="44" spans="1:5" ht="42.75" x14ac:dyDescent="0.2">
      <c r="A44" s="49" t="s">
        <v>218</v>
      </c>
      <c r="B44" s="47" t="s">
        <v>45</v>
      </c>
      <c r="C44" s="53" t="s">
        <v>39</v>
      </c>
      <c r="D44" s="46">
        <v>114</v>
      </c>
      <c r="E44" s="53" t="s">
        <v>4</v>
      </c>
    </row>
    <row r="45" spans="1:5" ht="42.75" x14ac:dyDescent="0.2">
      <c r="A45" s="49" t="s">
        <v>160</v>
      </c>
      <c r="B45" s="47" t="s">
        <v>219</v>
      </c>
      <c r="C45" s="53" t="s">
        <v>15</v>
      </c>
      <c r="D45" s="46"/>
      <c r="E45" s="53" t="s">
        <v>4</v>
      </c>
    </row>
    <row r="46" spans="1:5" ht="28.5" x14ac:dyDescent="0.2">
      <c r="A46" s="49" t="s">
        <v>220</v>
      </c>
      <c r="B46" s="47" t="s">
        <v>221</v>
      </c>
      <c r="C46" s="53" t="s">
        <v>46</v>
      </c>
      <c r="D46" s="46">
        <v>122</v>
      </c>
      <c r="E46" s="53" t="s">
        <v>4</v>
      </c>
    </row>
    <row r="47" spans="1:5" ht="42.75" x14ac:dyDescent="0.2">
      <c r="A47" s="49" t="s">
        <v>222</v>
      </c>
      <c r="B47" s="47" t="s">
        <v>223</v>
      </c>
      <c r="C47" s="53" t="s">
        <v>224</v>
      </c>
      <c r="D47" s="46">
        <v>12</v>
      </c>
      <c r="E47" s="53" t="s">
        <v>4</v>
      </c>
    </row>
    <row r="48" spans="1:5" ht="28.5" x14ac:dyDescent="0.2">
      <c r="A48" s="36" t="s">
        <v>191</v>
      </c>
      <c r="B48" s="47" t="s">
        <v>277</v>
      </c>
      <c r="C48" s="52" t="s">
        <v>15</v>
      </c>
      <c r="D48" s="46">
        <v>1732</v>
      </c>
      <c r="E48" s="52" t="s">
        <v>6</v>
      </c>
    </row>
    <row r="49" spans="1:5" ht="28.5" x14ac:dyDescent="0.2">
      <c r="A49" s="49" t="s">
        <v>192</v>
      </c>
      <c r="B49" s="47" t="s">
        <v>276</v>
      </c>
      <c r="C49" s="52" t="s">
        <v>15</v>
      </c>
      <c r="D49" s="46">
        <v>1966</v>
      </c>
      <c r="E49" s="52" t="s">
        <v>6</v>
      </c>
    </row>
    <row r="50" spans="1:5" ht="114" x14ac:dyDescent="0.2">
      <c r="A50" s="36" t="s">
        <v>194</v>
      </c>
      <c r="B50" s="54" t="s">
        <v>278</v>
      </c>
      <c r="C50" s="52" t="s">
        <v>15</v>
      </c>
      <c r="D50" s="46">
        <v>307</v>
      </c>
      <c r="E50" s="52" t="s">
        <v>6</v>
      </c>
    </row>
    <row r="51" spans="1:5" ht="114" x14ac:dyDescent="0.2">
      <c r="A51" s="49" t="s">
        <v>193</v>
      </c>
      <c r="B51" s="54" t="s">
        <v>279</v>
      </c>
      <c r="C51" s="52" t="s">
        <v>15</v>
      </c>
      <c r="D51" s="46">
        <v>401</v>
      </c>
      <c r="E51" s="52" t="s">
        <v>6</v>
      </c>
    </row>
    <row r="52" spans="1:5" ht="85.5" x14ac:dyDescent="0.2">
      <c r="A52" s="36" t="s">
        <v>195</v>
      </c>
      <c r="B52" s="55" t="s">
        <v>273</v>
      </c>
      <c r="C52" s="52" t="s">
        <v>15</v>
      </c>
      <c r="D52" s="46">
        <v>2655</v>
      </c>
      <c r="E52" s="52" t="s">
        <v>6</v>
      </c>
    </row>
    <row r="53" spans="1:5" ht="72" x14ac:dyDescent="0.2">
      <c r="A53" s="49" t="s">
        <v>196</v>
      </c>
      <c r="B53" s="55" t="s">
        <v>197</v>
      </c>
      <c r="C53" s="52" t="s">
        <v>15</v>
      </c>
      <c r="D53" s="46">
        <v>2968</v>
      </c>
      <c r="E53" s="52" t="s">
        <v>6</v>
      </c>
    </row>
    <row r="54" spans="1:5" ht="85.5" x14ac:dyDescent="0.2">
      <c r="A54" s="56" t="s">
        <v>201</v>
      </c>
      <c r="B54" s="55" t="s">
        <v>198</v>
      </c>
      <c r="C54" s="52" t="s">
        <v>15</v>
      </c>
      <c r="D54" s="46">
        <v>3153</v>
      </c>
      <c r="E54" s="53" t="s">
        <v>4</v>
      </c>
    </row>
    <row r="55" spans="1:5" ht="86.25" x14ac:dyDescent="0.2">
      <c r="A55" s="56" t="s">
        <v>199</v>
      </c>
      <c r="B55" s="55" t="s">
        <v>200</v>
      </c>
      <c r="C55" s="52" t="s">
        <v>15</v>
      </c>
      <c r="D55" s="46">
        <v>3697</v>
      </c>
      <c r="E55" s="53" t="s">
        <v>4</v>
      </c>
    </row>
    <row r="56" spans="1:5" ht="71.25" x14ac:dyDescent="0.2">
      <c r="A56" s="56" t="s">
        <v>204</v>
      </c>
      <c r="B56" s="57" t="s">
        <v>202</v>
      </c>
      <c r="C56" s="52" t="s">
        <v>15</v>
      </c>
      <c r="D56" s="46">
        <v>3461</v>
      </c>
      <c r="E56" s="53" t="s">
        <v>4</v>
      </c>
    </row>
    <row r="57" spans="1:5" ht="72" x14ac:dyDescent="0.2">
      <c r="A57" s="56" t="s">
        <v>205</v>
      </c>
      <c r="B57" s="57" t="s">
        <v>203</v>
      </c>
      <c r="C57" s="52" t="s">
        <v>15</v>
      </c>
      <c r="D57" s="46">
        <v>4014</v>
      </c>
      <c r="E57" s="53" t="s">
        <v>4</v>
      </c>
    </row>
    <row r="58" spans="1:5" ht="85.5" x14ac:dyDescent="0.2">
      <c r="A58" s="56" t="s">
        <v>216</v>
      </c>
      <c r="B58" s="57" t="s">
        <v>217</v>
      </c>
      <c r="C58" s="52" t="s">
        <v>22</v>
      </c>
      <c r="D58" s="58">
        <v>129</v>
      </c>
      <c r="E58" s="59" t="s">
        <v>6</v>
      </c>
    </row>
    <row r="59" spans="1:5" x14ac:dyDescent="0.2">
      <c r="A59" s="56" t="s">
        <v>206</v>
      </c>
      <c r="B59" s="60" t="s">
        <v>207</v>
      </c>
      <c r="C59" s="61" t="s">
        <v>22</v>
      </c>
      <c r="D59" s="62">
        <v>163</v>
      </c>
      <c r="E59" s="61" t="s">
        <v>6</v>
      </c>
    </row>
    <row r="60" spans="1:5" x14ac:dyDescent="0.2">
      <c r="A60" s="56" t="s">
        <v>208</v>
      </c>
      <c r="B60" s="63" t="s">
        <v>209</v>
      </c>
      <c r="C60" s="59" t="s">
        <v>22</v>
      </c>
      <c r="D60" s="58">
        <v>275</v>
      </c>
      <c r="E60" s="59" t="s">
        <v>6</v>
      </c>
    </row>
    <row r="61" spans="1:5" x14ac:dyDescent="0.2">
      <c r="A61" s="56" t="s">
        <v>210</v>
      </c>
      <c r="B61" s="63" t="s">
        <v>211</v>
      </c>
      <c r="C61" s="59" t="s">
        <v>22</v>
      </c>
      <c r="D61" s="58">
        <v>197</v>
      </c>
      <c r="E61" s="44" t="s">
        <v>6</v>
      </c>
    </row>
    <row r="62" spans="1:5" x14ac:dyDescent="0.2">
      <c r="A62" s="56" t="s">
        <v>212</v>
      </c>
      <c r="B62" s="63" t="s">
        <v>213</v>
      </c>
      <c r="C62" s="59" t="s">
        <v>22</v>
      </c>
      <c r="D62" s="58">
        <v>238</v>
      </c>
      <c r="E62" s="44" t="s">
        <v>6</v>
      </c>
    </row>
    <row r="63" spans="1:5" x14ac:dyDescent="0.2">
      <c r="A63" s="56" t="s">
        <v>214</v>
      </c>
      <c r="B63" s="63" t="s">
        <v>215</v>
      </c>
      <c r="C63" s="64" t="s">
        <v>22</v>
      </c>
      <c r="D63" s="65">
        <v>356</v>
      </c>
      <c r="E63" s="66" t="s">
        <v>6</v>
      </c>
    </row>
    <row r="64" spans="1:5" x14ac:dyDescent="0.2">
      <c r="A64" s="36" t="s">
        <v>259</v>
      </c>
      <c r="B64" s="19" t="s">
        <v>47</v>
      </c>
      <c r="C64" s="27" t="s">
        <v>48</v>
      </c>
      <c r="D64" s="29">
        <v>489</v>
      </c>
      <c r="E64" s="27" t="s">
        <v>4</v>
      </c>
    </row>
    <row r="65" spans="1:5" ht="28.5" x14ac:dyDescent="0.2">
      <c r="A65" s="36" t="s">
        <v>260</v>
      </c>
      <c r="B65" s="19" t="s">
        <v>49</v>
      </c>
      <c r="C65" s="44" t="s">
        <v>50</v>
      </c>
      <c r="D65" s="29">
        <v>19</v>
      </c>
      <c r="E65" s="27" t="s">
        <v>4</v>
      </c>
    </row>
    <row r="66" spans="1:5" ht="28.5" x14ac:dyDescent="0.2">
      <c r="A66" s="36" t="s">
        <v>261</v>
      </c>
      <c r="B66" s="30" t="s">
        <v>51</v>
      </c>
      <c r="C66" s="44" t="s">
        <v>50</v>
      </c>
      <c r="D66" s="29">
        <v>24</v>
      </c>
      <c r="E66" s="27" t="s">
        <v>4</v>
      </c>
    </row>
    <row r="67" spans="1:5" ht="28.5" x14ac:dyDescent="0.2">
      <c r="A67" s="36" t="s">
        <v>262</v>
      </c>
      <c r="B67" s="30" t="s">
        <v>52</v>
      </c>
      <c r="C67" s="44" t="s">
        <v>53</v>
      </c>
      <c r="D67" s="67">
        <v>52</v>
      </c>
      <c r="E67" s="27" t="s">
        <v>4</v>
      </c>
    </row>
    <row r="68" spans="1:5" x14ac:dyDescent="0.2">
      <c r="A68" s="36" t="s">
        <v>263</v>
      </c>
      <c r="B68" s="30" t="s">
        <v>54</v>
      </c>
      <c r="C68" s="27" t="s">
        <v>55</v>
      </c>
      <c r="D68" s="28">
        <v>367</v>
      </c>
      <c r="E68" s="27" t="s">
        <v>4</v>
      </c>
    </row>
    <row r="69" spans="1:5" x14ac:dyDescent="0.2">
      <c r="A69" s="36" t="s">
        <v>264</v>
      </c>
      <c r="B69" s="30" t="s">
        <v>56</v>
      </c>
      <c r="C69" s="27" t="s">
        <v>57</v>
      </c>
      <c r="D69" s="28">
        <v>204</v>
      </c>
      <c r="E69" s="27" t="s">
        <v>4</v>
      </c>
    </row>
    <row r="70" spans="1:5" ht="28.5" x14ac:dyDescent="0.2">
      <c r="A70" s="36" t="s">
        <v>265</v>
      </c>
      <c r="B70" s="68" t="s">
        <v>152</v>
      </c>
      <c r="C70" s="27" t="s">
        <v>60</v>
      </c>
      <c r="D70" s="28">
        <v>6001</v>
      </c>
      <c r="E70" s="27" t="s">
        <v>6</v>
      </c>
    </row>
    <row r="71" spans="1:5" ht="28.5" x14ac:dyDescent="0.2">
      <c r="A71" s="36" t="s">
        <v>266</v>
      </c>
      <c r="B71" s="68" t="s">
        <v>151</v>
      </c>
      <c r="C71" s="27" t="s">
        <v>60</v>
      </c>
      <c r="D71" s="28">
        <v>7036</v>
      </c>
      <c r="E71" s="27" t="s">
        <v>6</v>
      </c>
    </row>
    <row r="72" spans="1:5" ht="28.5" x14ac:dyDescent="0.2">
      <c r="A72" s="36" t="s">
        <v>267</v>
      </c>
      <c r="B72" s="68" t="s">
        <v>150</v>
      </c>
      <c r="C72" s="27" t="s">
        <v>60</v>
      </c>
      <c r="D72" s="28">
        <v>5328</v>
      </c>
      <c r="E72" s="27" t="s">
        <v>6</v>
      </c>
    </row>
    <row r="73" spans="1:5" ht="57" x14ac:dyDescent="0.2">
      <c r="A73" s="36" t="s">
        <v>268</v>
      </c>
      <c r="B73" s="68" t="s">
        <v>149</v>
      </c>
      <c r="C73" s="27" t="s">
        <v>60</v>
      </c>
      <c r="D73" s="28">
        <v>4289</v>
      </c>
      <c r="E73" s="27" t="s">
        <v>6</v>
      </c>
    </row>
    <row r="74" spans="1:5" x14ac:dyDescent="0.2">
      <c r="A74" s="36" t="s">
        <v>139</v>
      </c>
      <c r="B74" s="30" t="s">
        <v>58</v>
      </c>
      <c r="C74" s="27" t="s">
        <v>12</v>
      </c>
      <c r="D74" s="28">
        <v>0</v>
      </c>
      <c r="E74" s="27" t="s">
        <v>4</v>
      </c>
    </row>
    <row r="75" spans="1:5" x14ac:dyDescent="0.2">
      <c r="A75" s="36" t="s">
        <v>226</v>
      </c>
      <c r="B75" s="21" t="s">
        <v>37</v>
      </c>
      <c r="C75" s="27" t="s">
        <v>12</v>
      </c>
      <c r="D75" s="29">
        <v>1984</v>
      </c>
      <c r="E75" s="27" t="s">
        <v>4</v>
      </c>
    </row>
    <row r="76" spans="1:5" ht="57" x14ac:dyDescent="0.2">
      <c r="A76" s="36" t="s">
        <v>227</v>
      </c>
      <c r="B76" s="21" t="s">
        <v>61</v>
      </c>
      <c r="C76" s="27" t="s">
        <v>15</v>
      </c>
      <c r="D76" s="29"/>
      <c r="E76" s="27" t="s">
        <v>4</v>
      </c>
    </row>
    <row r="77" spans="1:5" ht="57" x14ac:dyDescent="0.2">
      <c r="A77" s="36" t="s">
        <v>228</v>
      </c>
      <c r="B77" s="21" t="s">
        <v>63</v>
      </c>
      <c r="C77" s="27" t="s">
        <v>15</v>
      </c>
      <c r="D77" s="29">
        <v>0</v>
      </c>
      <c r="E77" s="27" t="s">
        <v>4</v>
      </c>
    </row>
    <row r="78" spans="1:5" ht="71.25" x14ac:dyDescent="0.2">
      <c r="A78" s="36" t="s">
        <v>229</v>
      </c>
      <c r="B78" s="21" t="s">
        <v>65</v>
      </c>
      <c r="C78" s="27" t="s">
        <v>15</v>
      </c>
      <c r="D78" s="28">
        <v>0</v>
      </c>
      <c r="E78" s="27" t="s">
        <v>4</v>
      </c>
    </row>
    <row r="79" spans="1:5" x14ac:dyDescent="0.2">
      <c r="A79" s="36" t="s">
        <v>230</v>
      </c>
      <c r="B79" s="21" t="s">
        <v>17</v>
      </c>
      <c r="C79" s="27" t="s">
        <v>12</v>
      </c>
      <c r="D79" s="69">
        <v>5245</v>
      </c>
      <c r="E79" s="27" t="s">
        <v>6</v>
      </c>
    </row>
    <row r="80" spans="1:5" ht="28.5" x14ac:dyDescent="0.2">
      <c r="A80" s="36" t="s">
        <v>231</v>
      </c>
      <c r="B80" s="21" t="s">
        <v>67</v>
      </c>
      <c r="C80" s="27" t="s">
        <v>19</v>
      </c>
      <c r="D80" s="28">
        <v>0</v>
      </c>
      <c r="E80" s="27" t="s">
        <v>20</v>
      </c>
    </row>
    <row r="81" spans="1:5" ht="28.5" x14ac:dyDescent="0.2">
      <c r="A81" s="36" t="s">
        <v>232</v>
      </c>
      <c r="B81" s="21" t="s">
        <v>69</v>
      </c>
      <c r="C81" s="27" t="s">
        <v>22</v>
      </c>
      <c r="D81" s="28">
        <v>1049</v>
      </c>
      <c r="E81" s="27" t="s">
        <v>6</v>
      </c>
    </row>
    <row r="82" spans="1:5" ht="28.5" x14ac:dyDescent="0.2">
      <c r="A82" s="36" t="s">
        <v>233</v>
      </c>
      <c r="B82" s="21" t="s">
        <v>70</v>
      </c>
      <c r="C82" s="27" t="s">
        <v>22</v>
      </c>
      <c r="D82" s="29">
        <v>1049</v>
      </c>
      <c r="E82" s="27" t="s">
        <v>6</v>
      </c>
    </row>
    <row r="83" spans="1:5" x14ac:dyDescent="0.2">
      <c r="A83" s="36" t="s">
        <v>234</v>
      </c>
      <c r="B83" s="21" t="s">
        <v>71</v>
      </c>
      <c r="C83" s="27" t="s">
        <v>12</v>
      </c>
      <c r="D83" s="29">
        <v>0</v>
      </c>
      <c r="E83" s="27" t="s">
        <v>20</v>
      </c>
    </row>
    <row r="84" spans="1:5" x14ac:dyDescent="0.2">
      <c r="A84" s="36" t="s">
        <v>235</v>
      </c>
      <c r="B84" s="21" t="s">
        <v>30</v>
      </c>
      <c r="C84" s="27" t="s">
        <v>12</v>
      </c>
      <c r="D84" s="29">
        <v>0</v>
      </c>
      <c r="E84" s="27" t="s">
        <v>20</v>
      </c>
    </row>
    <row r="85" spans="1:5" x14ac:dyDescent="0.2">
      <c r="A85" s="36" t="s">
        <v>236</v>
      </c>
      <c r="B85" s="21" t="s">
        <v>31</v>
      </c>
      <c r="C85" s="27" t="s">
        <v>12</v>
      </c>
      <c r="D85" s="28">
        <v>0</v>
      </c>
      <c r="E85" s="27" t="s">
        <v>20</v>
      </c>
    </row>
    <row r="86" spans="1:5" x14ac:dyDescent="0.2">
      <c r="A86" s="36" t="s">
        <v>237</v>
      </c>
      <c r="B86" s="19" t="s">
        <v>47</v>
      </c>
      <c r="C86" s="27" t="s">
        <v>48</v>
      </c>
      <c r="D86" s="28">
        <v>80</v>
      </c>
      <c r="E86" s="27" t="s">
        <v>4</v>
      </c>
    </row>
    <row r="87" spans="1:5" x14ac:dyDescent="0.2">
      <c r="A87" s="36" t="s">
        <v>239</v>
      </c>
      <c r="B87" s="36" t="s">
        <v>140</v>
      </c>
      <c r="C87" s="27" t="s">
        <v>15</v>
      </c>
      <c r="D87" s="28">
        <v>219</v>
      </c>
      <c r="E87" s="27" t="s">
        <v>4</v>
      </c>
    </row>
    <row r="88" spans="1:5" x14ac:dyDescent="0.2">
      <c r="A88" s="36" t="s">
        <v>238</v>
      </c>
      <c r="B88" s="36" t="s">
        <v>141</v>
      </c>
      <c r="C88" s="27" t="s">
        <v>15</v>
      </c>
      <c r="D88" s="28">
        <v>125</v>
      </c>
      <c r="E88" s="27" t="s">
        <v>4</v>
      </c>
    </row>
    <row r="89" spans="1:5" x14ac:dyDescent="0.2">
      <c r="A89" s="36" t="s">
        <v>240</v>
      </c>
      <c r="B89" s="19" t="s">
        <v>82</v>
      </c>
      <c r="C89" s="27" t="s">
        <v>83</v>
      </c>
      <c r="D89" s="28">
        <v>172</v>
      </c>
      <c r="E89" s="27" t="s">
        <v>4</v>
      </c>
    </row>
    <row r="90" spans="1:5" x14ac:dyDescent="0.2">
      <c r="A90" s="36" t="s">
        <v>241</v>
      </c>
      <c r="B90" s="19" t="s">
        <v>47</v>
      </c>
      <c r="C90" s="27"/>
      <c r="D90" s="29">
        <v>1984</v>
      </c>
      <c r="E90" s="27" t="s">
        <v>4</v>
      </c>
    </row>
    <row r="91" spans="1:5" x14ac:dyDescent="0.2">
      <c r="A91" s="36" t="s">
        <v>242</v>
      </c>
      <c r="B91" s="19" t="s">
        <v>80</v>
      </c>
      <c r="C91" s="27" t="s">
        <v>15</v>
      </c>
      <c r="D91" s="28">
        <v>0</v>
      </c>
      <c r="E91" s="27" t="s">
        <v>20</v>
      </c>
    </row>
    <row r="92" spans="1:5" x14ac:dyDescent="0.2">
      <c r="A92" s="36" t="s">
        <v>243</v>
      </c>
      <c r="B92" s="19" t="s">
        <v>47</v>
      </c>
      <c r="C92" s="27" t="s">
        <v>48</v>
      </c>
      <c r="D92" s="28">
        <v>42</v>
      </c>
      <c r="E92" s="27" t="s">
        <v>4</v>
      </c>
    </row>
    <row r="93" spans="1:5" ht="42.75" x14ac:dyDescent="0.2">
      <c r="A93" s="36" t="s">
        <v>254</v>
      </c>
      <c r="B93" s="21" t="s">
        <v>75</v>
      </c>
      <c r="C93" s="27" t="s">
        <v>48</v>
      </c>
      <c r="D93" s="28">
        <v>489</v>
      </c>
      <c r="E93" s="27" t="s">
        <v>4</v>
      </c>
    </row>
    <row r="94" spans="1:5" ht="42.75" x14ac:dyDescent="0.2">
      <c r="A94" s="36" t="s">
        <v>255</v>
      </c>
      <c r="B94" s="21" t="s">
        <v>76</v>
      </c>
      <c r="C94" s="27" t="s">
        <v>12</v>
      </c>
      <c r="D94" s="28">
        <v>367</v>
      </c>
      <c r="E94" s="27" t="s">
        <v>4</v>
      </c>
    </row>
    <row r="95" spans="1:5" ht="28.5" x14ac:dyDescent="0.2">
      <c r="A95" s="36" t="s">
        <v>256</v>
      </c>
      <c r="B95" s="21" t="s">
        <v>77</v>
      </c>
      <c r="C95" s="27" t="s">
        <v>12</v>
      </c>
      <c r="D95" s="28">
        <v>991</v>
      </c>
      <c r="E95" s="27" t="s">
        <v>4</v>
      </c>
    </row>
    <row r="96" spans="1:5" x14ac:dyDescent="0.2">
      <c r="A96" s="36" t="s">
        <v>78</v>
      </c>
      <c r="B96" s="36" t="s">
        <v>47</v>
      </c>
      <c r="C96" s="50" t="s">
        <v>48</v>
      </c>
      <c r="D96" s="70">
        <v>1984</v>
      </c>
      <c r="E96" s="50" t="s">
        <v>4</v>
      </c>
    </row>
    <row r="97" spans="1:5" x14ac:dyDescent="0.2">
      <c r="A97" s="36" t="s">
        <v>257</v>
      </c>
      <c r="B97" s="36" t="s">
        <v>79</v>
      </c>
      <c r="C97" s="50" t="s">
        <v>12</v>
      </c>
      <c r="D97" s="71">
        <v>5245</v>
      </c>
      <c r="E97" s="50" t="s">
        <v>6</v>
      </c>
    </row>
    <row r="98" spans="1:5" x14ac:dyDescent="0.2">
      <c r="A98" s="36" t="s">
        <v>258</v>
      </c>
      <c r="B98" s="36" t="s">
        <v>80</v>
      </c>
      <c r="C98" s="50" t="s">
        <v>12</v>
      </c>
      <c r="D98" s="70">
        <v>0</v>
      </c>
      <c r="E98" s="50" t="s">
        <v>6</v>
      </c>
    </row>
    <row r="99" spans="1:5" x14ac:dyDescent="0.2">
      <c r="A99" s="36" t="s">
        <v>252</v>
      </c>
      <c r="B99" s="36" t="s">
        <v>72</v>
      </c>
      <c r="C99" s="50" t="s">
        <v>48</v>
      </c>
      <c r="D99" s="70">
        <v>519</v>
      </c>
      <c r="E99" s="50" t="s">
        <v>4</v>
      </c>
    </row>
    <row r="100" spans="1:5" x14ac:dyDescent="0.2">
      <c r="A100" s="36" t="s">
        <v>253</v>
      </c>
      <c r="B100" s="36" t="s">
        <v>73</v>
      </c>
      <c r="C100" s="50" t="s">
        <v>74</v>
      </c>
      <c r="D100" s="28">
        <v>272</v>
      </c>
      <c r="E100" s="50" t="s">
        <v>4</v>
      </c>
    </row>
    <row r="101" spans="1:5" x14ac:dyDescent="0.2">
      <c r="A101" s="36" t="s">
        <v>244</v>
      </c>
      <c r="B101" s="30" t="s">
        <v>115</v>
      </c>
      <c r="C101" s="27" t="s">
        <v>85</v>
      </c>
      <c r="D101" s="28">
        <v>84</v>
      </c>
      <c r="E101" s="50" t="s">
        <v>4</v>
      </c>
    </row>
    <row r="102" spans="1:5" x14ac:dyDescent="0.2">
      <c r="A102" s="36" t="s">
        <v>245</v>
      </c>
      <c r="B102" s="30" t="s">
        <v>115</v>
      </c>
      <c r="C102" s="27" t="s">
        <v>86</v>
      </c>
      <c r="D102" s="28">
        <v>200</v>
      </c>
      <c r="E102" s="50" t="s">
        <v>4</v>
      </c>
    </row>
    <row r="103" spans="1:5" x14ac:dyDescent="0.2">
      <c r="A103" s="36" t="s">
        <v>247</v>
      </c>
      <c r="B103" s="30" t="s">
        <v>87</v>
      </c>
      <c r="C103" s="27"/>
      <c r="D103" s="72">
        <v>304</v>
      </c>
      <c r="E103" s="50" t="s">
        <v>4</v>
      </c>
    </row>
    <row r="104" spans="1:5" x14ac:dyDescent="0.2">
      <c r="A104" s="36" t="s">
        <v>248</v>
      </c>
      <c r="B104" s="30" t="s">
        <v>88</v>
      </c>
      <c r="C104" s="27" t="s">
        <v>89</v>
      </c>
      <c r="D104" s="28">
        <v>304</v>
      </c>
      <c r="E104" s="50" t="s">
        <v>4</v>
      </c>
    </row>
    <row r="105" spans="1:5" x14ac:dyDescent="0.2">
      <c r="A105" s="36" t="s">
        <v>246</v>
      </c>
      <c r="B105" s="30" t="s">
        <v>90</v>
      </c>
      <c r="C105" s="27" t="s">
        <v>91</v>
      </c>
      <c r="D105" s="28">
        <v>127</v>
      </c>
      <c r="E105" s="50" t="s">
        <v>4</v>
      </c>
    </row>
    <row r="106" spans="1:5" ht="42.75" x14ac:dyDescent="0.2">
      <c r="A106" s="36" t="s">
        <v>171</v>
      </c>
      <c r="B106" s="21" t="s">
        <v>92</v>
      </c>
      <c r="C106" s="44" t="s">
        <v>93</v>
      </c>
      <c r="D106" s="28">
        <v>96</v>
      </c>
      <c r="E106" s="50" t="s">
        <v>4</v>
      </c>
    </row>
    <row r="107" spans="1:5" ht="28.5" x14ac:dyDescent="0.2">
      <c r="A107" s="36" t="s">
        <v>172</v>
      </c>
      <c r="B107" s="21" t="s">
        <v>94</v>
      </c>
      <c r="C107" s="44" t="s">
        <v>170</v>
      </c>
      <c r="D107" s="28">
        <v>707</v>
      </c>
      <c r="E107" s="50" t="s">
        <v>4</v>
      </c>
    </row>
    <row r="108" spans="1:5" x14ac:dyDescent="0.2">
      <c r="A108" s="36" t="s">
        <v>169</v>
      </c>
      <c r="B108" s="19" t="s">
        <v>249</v>
      </c>
      <c r="C108" s="44" t="s">
        <v>16</v>
      </c>
      <c r="D108" s="28">
        <v>-397</v>
      </c>
      <c r="E108" s="40" t="s">
        <v>4</v>
      </c>
    </row>
    <row r="109" spans="1:5" x14ac:dyDescent="0.2">
      <c r="A109" s="36" t="s">
        <v>251</v>
      </c>
      <c r="B109" s="21" t="s">
        <v>250</v>
      </c>
      <c r="C109" s="44" t="s">
        <v>16</v>
      </c>
      <c r="D109" s="28">
        <v>-195</v>
      </c>
      <c r="E109" s="40" t="s">
        <v>4</v>
      </c>
    </row>
    <row r="110" spans="1:5" ht="42.75" x14ac:dyDescent="0.2">
      <c r="A110" s="73">
        <f>'Infrastructure Charge'!A17</f>
        <v>0</v>
      </c>
      <c r="B110" s="16" t="str">
        <f>'Infrastructure Charge'!B17</f>
        <v>Clean Water</v>
      </c>
      <c r="C110" s="74" t="str">
        <f>'Infrastructure Charge'!C17</f>
        <v>Per domestic property (please see below if not a dwelling)</v>
      </c>
      <c r="D110" s="37">
        <f>'Infrastructure Charge'!D17</f>
        <v>-72</v>
      </c>
      <c r="E110" s="40" t="s">
        <v>4</v>
      </c>
    </row>
    <row r="111" spans="1:5" x14ac:dyDescent="0.2">
      <c r="A111" s="73"/>
      <c r="B111" s="16" t="str">
        <f>'Infrastructure Charge'!B18</f>
        <v>Waste Water</v>
      </c>
      <c r="C111" s="25" t="str">
        <f>'Infrastructure Charge'!C18</f>
        <v>Not Available</v>
      </c>
      <c r="D111" s="37">
        <f>'Infrastructure Charge'!D18</f>
        <v>0</v>
      </c>
      <c r="E111" s="40" t="s">
        <v>4</v>
      </c>
    </row>
    <row r="112" spans="1:5" ht="15" x14ac:dyDescent="0.25">
      <c r="A112" s="76" t="s">
        <v>281</v>
      </c>
      <c r="B112" s="77"/>
      <c r="C112" s="77"/>
      <c r="D112" s="77"/>
      <c r="E112" s="78"/>
    </row>
  </sheetData>
  <sheetProtection algorithmName="SHA-512" hashValue="43Dy29nZIhRpwRZhEvNvTgxD3T8AAxlPkkuKTOgS3P/wPqgtq54toma90bPuQaDCoeuTMPKgQrV4JGmW3o9iPA==" saltValue="i2eFJG3/NisPcfdXGmTHMw==" spinCount="100000" sheet="1" objects="1" scenarios="1" selectLockedCells="1"/>
  <autoFilter ref="A2:E107" xr:uid="{00000000-0009-0000-0000-00000A000000}"/>
  <mergeCells count="1">
    <mergeCell ref="A112:E11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
  <sheetViews>
    <sheetView workbookViewId="0">
      <selection activeCell="E4" sqref="E4"/>
    </sheetView>
  </sheetViews>
  <sheetFormatPr defaultRowHeight="14.25" x14ac:dyDescent="0.2"/>
  <cols>
    <col min="1" max="1" width="11.25" style="10" customWidth="1"/>
    <col min="2" max="2" width="34.875" style="10" customWidth="1"/>
    <col min="3" max="3" width="12.625" style="92" customWidth="1"/>
    <col min="4" max="4" width="27.25" style="10" customWidth="1"/>
    <col min="5" max="16384" width="9" style="10"/>
  </cols>
  <sheetData>
    <row r="1" spans="1:9" ht="15" x14ac:dyDescent="0.25">
      <c r="A1" s="93" t="s">
        <v>112</v>
      </c>
      <c r="B1" s="94"/>
      <c r="C1" s="94"/>
      <c r="D1" s="94"/>
      <c r="E1" s="94"/>
      <c r="F1" s="95"/>
    </row>
    <row r="3" spans="1:9" ht="15" x14ac:dyDescent="0.25">
      <c r="A3" s="17" t="s">
        <v>0</v>
      </c>
      <c r="B3" s="17" t="s">
        <v>1</v>
      </c>
      <c r="C3" s="18" t="s">
        <v>2</v>
      </c>
      <c r="D3" s="17" t="s">
        <v>3</v>
      </c>
      <c r="E3" s="9" t="s">
        <v>95</v>
      </c>
      <c r="F3" s="17" t="s">
        <v>96</v>
      </c>
      <c r="G3" s="8" t="s">
        <v>135</v>
      </c>
      <c r="H3" s="81"/>
      <c r="I3" s="82" t="s">
        <v>269</v>
      </c>
    </row>
    <row r="4" spans="1:9" x14ac:dyDescent="0.2">
      <c r="A4" s="83" t="str">
        <f>'DO NOT TOUCH'!A3</f>
        <v>PD2</v>
      </c>
      <c r="B4" s="84" t="s">
        <v>5</v>
      </c>
      <c r="C4" s="85">
        <f>'DO NOT TOUCH'!D3</f>
        <v>126</v>
      </c>
      <c r="D4" s="84" t="s">
        <v>6</v>
      </c>
      <c r="E4" s="86"/>
      <c r="F4" s="87">
        <f t="shared" ref="F4:F6" si="0">SUM(C4*E4)</f>
        <v>0</v>
      </c>
      <c r="G4" s="15">
        <f>'Overall Total'!$F$6</f>
        <v>11</v>
      </c>
      <c r="H4" s="81"/>
      <c r="I4" s="88"/>
    </row>
    <row r="5" spans="1:9" x14ac:dyDescent="0.2">
      <c r="A5" s="83" t="str">
        <f>'DO NOT TOUCH'!A4</f>
        <v>PD3</v>
      </c>
      <c r="B5" s="83" t="s">
        <v>7</v>
      </c>
      <c r="C5" s="85">
        <f>'DO NOT TOUCH'!D4</f>
        <v>126</v>
      </c>
      <c r="D5" s="84" t="s">
        <v>6</v>
      </c>
      <c r="E5" s="86"/>
      <c r="F5" s="87">
        <f t="shared" si="0"/>
        <v>0</v>
      </c>
      <c r="G5" s="15">
        <f>'Overall Total'!$F$6</f>
        <v>11</v>
      </c>
      <c r="H5" s="81"/>
      <c r="I5" s="88"/>
    </row>
    <row r="6" spans="1:9" x14ac:dyDescent="0.2">
      <c r="A6" s="84" t="str">
        <f>'DO NOT TOUCH'!A5</f>
        <v>PD4</v>
      </c>
      <c r="B6" s="84" t="s">
        <v>8</v>
      </c>
      <c r="C6" s="85">
        <f>'DO NOT TOUCH'!D5</f>
        <v>38</v>
      </c>
      <c r="D6" s="84" t="s">
        <v>9</v>
      </c>
      <c r="E6" s="86"/>
      <c r="F6" s="87">
        <f t="shared" si="0"/>
        <v>0</v>
      </c>
      <c r="G6" s="15">
        <f>'Overall Total'!$F$6</f>
        <v>11</v>
      </c>
      <c r="H6" s="81"/>
      <c r="I6" s="88"/>
    </row>
    <row r="7" spans="1:9" ht="15" x14ac:dyDescent="0.25">
      <c r="A7" s="81"/>
      <c r="B7" s="96" t="s">
        <v>96</v>
      </c>
      <c r="C7" s="97"/>
      <c r="D7" s="98"/>
      <c r="E7" s="99"/>
      <c r="F7" s="100">
        <f>SUM(F4:F6)</f>
        <v>0</v>
      </c>
      <c r="G7" s="81"/>
      <c r="H7" s="81"/>
    </row>
  </sheetData>
  <sheetProtection algorithmName="SHA-512" hashValue="t+WBhfzE4IEswE27mDNjdmkg/xr7gm8CSLs+uSbiMWuxgwy7SgvBiIjX3QegOXH6+wvwguMAX9eo+xDRXUP97A==" saltValue="bGen6gvho6EHfTa9XmE6Iw==" spinCount="100000" sheet="1" objects="1" scenarios="1" selectLockedCells="1"/>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J23"/>
  <sheetViews>
    <sheetView zoomScale="80" zoomScaleNormal="80" workbookViewId="0">
      <selection activeCell="F16" sqref="F16"/>
    </sheetView>
  </sheetViews>
  <sheetFormatPr defaultRowHeight="14.25" x14ac:dyDescent="0.2"/>
  <cols>
    <col min="1" max="1" width="9" style="10"/>
    <col min="2" max="2" width="104" style="10" customWidth="1"/>
    <col min="3" max="3" width="19.125" style="10" customWidth="1"/>
    <col min="4" max="4" width="10.25" style="92" customWidth="1"/>
    <col min="5" max="5" width="26" style="10" customWidth="1"/>
    <col min="6" max="6" width="9" style="10"/>
    <col min="7" max="7" width="10.75" style="10" customWidth="1"/>
    <col min="8" max="8" width="25.75" style="10" customWidth="1"/>
    <col min="9" max="9" width="9" style="10"/>
    <col min="10" max="10" width="30.125" style="10" bestFit="1" customWidth="1"/>
    <col min="11" max="16384" width="9" style="10"/>
  </cols>
  <sheetData>
    <row r="2" spans="1:10" ht="15" x14ac:dyDescent="0.25">
      <c r="A2" s="101" t="s">
        <v>136</v>
      </c>
      <c r="B2" s="101"/>
      <c r="C2" s="101"/>
      <c r="D2" s="101"/>
      <c r="E2" s="101"/>
      <c r="F2" s="101"/>
      <c r="G2" s="101"/>
    </row>
    <row r="3" spans="1:10" ht="15" x14ac:dyDescent="0.25">
      <c r="A3" s="17" t="s">
        <v>0</v>
      </c>
      <c r="B3" s="17" t="s">
        <v>1</v>
      </c>
      <c r="C3" s="17" t="s">
        <v>10</v>
      </c>
      <c r="D3" s="18" t="s">
        <v>2</v>
      </c>
      <c r="E3" s="17" t="s">
        <v>3</v>
      </c>
      <c r="F3" s="9" t="s">
        <v>95</v>
      </c>
      <c r="G3" s="17" t="s">
        <v>96</v>
      </c>
      <c r="H3" s="8" t="s">
        <v>135</v>
      </c>
      <c r="I3" s="81"/>
      <c r="J3" s="102" t="s">
        <v>269</v>
      </c>
    </row>
    <row r="4" spans="1:10" ht="15" x14ac:dyDescent="0.2">
      <c r="A4" s="80" t="str">
        <f>'DO NOT TOUCH'!A6</f>
        <v>WR1</v>
      </c>
      <c r="B4" s="84" t="str">
        <f>'DO NOT TOUCH'!B6</f>
        <v>Administration  Fee (Water Requisition/Water Diversion)</v>
      </c>
      <c r="C4" s="84" t="s">
        <v>12</v>
      </c>
      <c r="D4" s="85">
        <f>'DO NOT TOUCH'!D6</f>
        <v>1984</v>
      </c>
      <c r="E4" s="84" t="s">
        <v>4</v>
      </c>
      <c r="F4" s="86"/>
      <c r="G4" s="87">
        <f>SUM(D4*F4)</f>
        <v>0</v>
      </c>
      <c r="H4" s="15">
        <f>'Overall Total'!$F$7</f>
        <v>19</v>
      </c>
      <c r="I4" s="81"/>
      <c r="J4" s="15"/>
    </row>
    <row r="5" spans="1:10" ht="71.25" x14ac:dyDescent="0.2">
      <c r="A5" s="80" t="str">
        <f>'DO NOT TOUCH'!A9</f>
        <v>WR2</v>
      </c>
      <c r="B5" s="103" t="str">
        <f>'DO NOT TOUCH'!B9</f>
        <v>Connection of new main to existing main excluding Band A (diameter of new main) where the connection is to an existing water distribution system and we are unable to interrupt supplies to existing customer. This connection is undertaken by using both a line stop and underpressure tee. As there are normally two connections for a diverted main, the rate includes for two of each. (This is used on Water Diversions where you are reconnecting the new diverted apparatus to the existing water main)</v>
      </c>
      <c r="C5" s="84" t="str">
        <f>'DO NOT TOUCH'!C9</f>
        <v>Per Diverted main</v>
      </c>
      <c r="D5" s="104">
        <f>'DO NOT TOUCH'!D9</f>
        <v>11508</v>
      </c>
      <c r="E5" s="84" t="s">
        <v>4</v>
      </c>
      <c r="F5" s="86"/>
      <c r="G5" s="87">
        <f t="shared" ref="G5:G22" si="0">SUM(D5*F5)</f>
        <v>0</v>
      </c>
      <c r="H5" s="15">
        <f>'Overall Total'!$F$7</f>
        <v>19</v>
      </c>
      <c r="I5" s="81"/>
      <c r="J5" s="15" t="s">
        <v>307</v>
      </c>
    </row>
    <row r="6" spans="1:10" ht="71.25" x14ac:dyDescent="0.2">
      <c r="A6" s="80" t="str">
        <f>'DO NOT TOUCH'!A10</f>
        <v>WR3</v>
      </c>
      <c r="B6" s="103" t="str">
        <f>'DO NOT TOUCH'!B10</f>
        <v>Connection of new main to existing main excluding excavation and reinstatement Band B (diameter of new main) where the connection is to an existing water distribution system and we are unable to interrupt supplies to existing customer. This connection is undertaken by using both a line stop and under-pressure tee. As there are normally two connections for a diverted main, the rate includes for two of each. (This is used on Water Diversions where you are reconnecting the new diverted apparatus to the existing water main. )</v>
      </c>
      <c r="C6" s="84" t="str">
        <f>'DO NOT TOUCH'!C10</f>
        <v>Per Diverted main</v>
      </c>
      <c r="D6" s="104">
        <f>'DO NOT TOUCH'!D10</f>
        <v>12692</v>
      </c>
      <c r="E6" s="84" t="s">
        <v>4</v>
      </c>
      <c r="F6" s="86"/>
      <c r="G6" s="87">
        <f t="shared" si="0"/>
        <v>0</v>
      </c>
      <c r="H6" s="15">
        <f>'Overall Total'!$F$7</f>
        <v>19</v>
      </c>
      <c r="I6" s="81"/>
      <c r="J6" s="15" t="s">
        <v>307</v>
      </c>
    </row>
    <row r="7" spans="1:10" ht="42.75" x14ac:dyDescent="0.2">
      <c r="A7" s="80" t="str">
        <f>'DO NOT TOUCH'!A11</f>
        <v>WR4</v>
      </c>
      <c r="B7" s="103" t="str">
        <f>'DO NOT TOUCH'!B11</f>
        <v>Branch Connection - Connection of new main to existing main excluding excavation and reinstatement for Band A (diameter of new main) where the connection is to an existing water distribution system This connection is made using under-pressure tee only</v>
      </c>
      <c r="C7" s="84" t="str">
        <f>'DO NOT TOUCH'!C11</f>
        <v>Per connection</v>
      </c>
      <c r="D7" s="104">
        <f>'DO NOT TOUCH'!D11</f>
        <v>1321</v>
      </c>
      <c r="E7" s="84" t="s">
        <v>4</v>
      </c>
      <c r="F7" s="86"/>
      <c r="G7" s="87">
        <f t="shared" si="0"/>
        <v>0</v>
      </c>
      <c r="H7" s="15">
        <f>'Overall Total'!$F$7</f>
        <v>19</v>
      </c>
      <c r="I7" s="81"/>
      <c r="J7" s="15"/>
    </row>
    <row r="8" spans="1:10" ht="42.75" x14ac:dyDescent="0.2">
      <c r="A8" s="80" t="str">
        <f>'DO NOT TOUCH'!A12</f>
        <v>WR5</v>
      </c>
      <c r="B8" s="103" t="str">
        <f>'DO NOT TOUCH'!B12</f>
        <v>Branch Connection - Connection of new main to existing main excluding excavation and reinstatement for Band B(diameter of new main) where the connection is to an existing water distribution systems. The connection is made using under-pressure tee only</v>
      </c>
      <c r="C8" s="84" t="str">
        <f>'DO NOT TOUCH'!C12</f>
        <v>Per connection</v>
      </c>
      <c r="D8" s="104">
        <f>'DO NOT TOUCH'!D12</f>
        <v>1434</v>
      </c>
      <c r="E8" s="84" t="s">
        <v>4</v>
      </c>
      <c r="F8" s="86"/>
      <c r="G8" s="87">
        <f t="shared" si="0"/>
        <v>0</v>
      </c>
      <c r="H8" s="15">
        <f>'Overall Total'!$F$7</f>
        <v>19</v>
      </c>
      <c r="I8" s="81"/>
      <c r="J8" s="15"/>
    </row>
    <row r="9" spans="1:10" ht="15" x14ac:dyDescent="0.2">
      <c r="A9" s="80" t="str">
        <f>'DO NOT TOUCH'!A13</f>
        <v>WR6</v>
      </c>
      <c r="B9" s="84" t="s">
        <v>17</v>
      </c>
      <c r="C9" s="84" t="s">
        <v>18</v>
      </c>
      <c r="D9" s="104">
        <f>'DO NOT TOUCH'!D13</f>
        <v>1515</v>
      </c>
      <c r="E9" s="84" t="s">
        <v>6</v>
      </c>
      <c r="F9" s="86"/>
      <c r="G9" s="87">
        <f t="shared" si="0"/>
        <v>0</v>
      </c>
      <c r="H9" s="15">
        <f>'Overall Total'!$F$7</f>
        <v>19</v>
      </c>
      <c r="I9" s="81"/>
      <c r="J9" s="15"/>
    </row>
    <row r="10" spans="1:10" ht="51.6" customHeight="1" x14ac:dyDescent="0.2">
      <c r="A10" s="80" t="str">
        <f>'DO NOT TOUCH'!A14</f>
        <v>WR7</v>
      </c>
      <c r="B10" s="84" t="str">
        <f>'DO NOT TOUCH'!B14</f>
        <v>Changes to design by the Developer/SLP following provision of quotation. (£230 up to £1515.00)</v>
      </c>
      <c r="C10" s="84" t="str">
        <f>'DO NOT TOUCH'!C14</f>
        <v>Per change</v>
      </c>
      <c r="D10" s="22">
        <f>'DO NOT TOUCH'!D14</f>
        <v>0</v>
      </c>
      <c r="E10" s="84" t="s">
        <v>20</v>
      </c>
      <c r="F10" s="86"/>
      <c r="G10" s="87">
        <f t="shared" si="0"/>
        <v>0</v>
      </c>
      <c r="H10" s="15">
        <f>'Overall Total'!$F$7</f>
        <v>19</v>
      </c>
      <c r="I10" s="81"/>
      <c r="J10" s="106" t="s">
        <v>309</v>
      </c>
    </row>
    <row r="11" spans="1:10" ht="28.5" x14ac:dyDescent="0.2">
      <c r="A11" s="80" t="str">
        <f>'DO NOT TOUCH'!A15</f>
        <v>WR8A</v>
      </c>
      <c r="B11" s="103" t="str">
        <f>'DO NOT TOUCH'!B15</f>
        <v>Pipelaying in trench provided by others in land the developer owns and occupies. Excavation and backfill to be in accordance with the ‘Conditions of Trenchwork’. – Non barrier pipe * Band A</v>
      </c>
      <c r="C11" s="84" t="str">
        <f>'DO NOT TOUCH'!C15</f>
        <v>Per metre</v>
      </c>
      <c r="D11" s="85">
        <f>'DO NOT TOUCH'!D15</f>
        <v>64</v>
      </c>
      <c r="E11" s="84" t="s">
        <v>6</v>
      </c>
      <c r="F11" s="86"/>
      <c r="G11" s="87">
        <f t="shared" si="0"/>
        <v>0</v>
      </c>
      <c r="H11" s="15">
        <f>'Overall Total'!$F$7</f>
        <v>19</v>
      </c>
      <c r="I11" s="81"/>
      <c r="J11" s="15"/>
    </row>
    <row r="12" spans="1:10" ht="28.5" x14ac:dyDescent="0.2">
      <c r="A12" s="80" t="str">
        <f>'DO NOT TOUCH'!A16</f>
        <v>WR9A</v>
      </c>
      <c r="B12" s="103" t="str">
        <f>'DO NOT TOUCH'!B16</f>
        <v>Pipelaying in trench provided by others in land the developer owns and occupies. Excavation and backfill to be in accordance with the ‘Conditions of Trenchwork’. – barrier pipe * Band A</v>
      </c>
      <c r="C12" s="84" t="str">
        <f>'DO NOT TOUCH'!C16</f>
        <v>Per metre</v>
      </c>
      <c r="D12" s="85">
        <f>'DO NOT TOUCH'!D16</f>
        <v>119</v>
      </c>
      <c r="E12" s="84" t="s">
        <v>6</v>
      </c>
      <c r="F12" s="86"/>
      <c r="G12" s="87">
        <f t="shared" ref="G12:G14" si="1">SUM(D12*F12)</f>
        <v>0</v>
      </c>
      <c r="H12" s="15">
        <f>'Overall Total'!$F$7</f>
        <v>19</v>
      </c>
      <c r="I12" s="81"/>
      <c r="J12" s="15"/>
    </row>
    <row r="13" spans="1:10" ht="28.5" x14ac:dyDescent="0.2">
      <c r="A13" s="80" t="str">
        <f>'DO NOT TOUCH'!A17</f>
        <v>WR8B</v>
      </c>
      <c r="B13" s="103" t="str">
        <f>'DO NOT TOUCH'!B17</f>
        <v>Pipelaying in trench provided by others in land the developer owns and occupies. Excavation and backfill to be in accordance with the ‘Conditions of Trenchwork’. – Non barrier pipe * Band B</v>
      </c>
      <c r="C13" s="84" t="str">
        <f>'DO NOT TOUCH'!C17</f>
        <v>Per metre</v>
      </c>
      <c r="D13" s="85">
        <f>'DO NOT TOUCH'!D17</f>
        <v>88</v>
      </c>
      <c r="E13" s="84" t="s">
        <v>6</v>
      </c>
      <c r="F13" s="86"/>
      <c r="G13" s="87">
        <f t="shared" si="1"/>
        <v>0</v>
      </c>
      <c r="H13" s="15">
        <f>'Overall Total'!$F$7</f>
        <v>19</v>
      </c>
      <c r="I13" s="81"/>
      <c r="J13" s="15"/>
    </row>
    <row r="14" spans="1:10" ht="28.5" x14ac:dyDescent="0.2">
      <c r="A14" s="80" t="str">
        <f>'DO NOT TOUCH'!A18</f>
        <v>WR9B</v>
      </c>
      <c r="B14" s="103" t="str">
        <f>'DO NOT TOUCH'!B18</f>
        <v>Pipelaying in trench provided by others in land the developer owns and occupies. Excavation and backfill to be in accordance with the ‘Conditions of Trenchwork’. – barrier pipe * Band B</v>
      </c>
      <c r="C14" s="84" t="str">
        <f>'DO NOT TOUCH'!C18</f>
        <v>Per metre</v>
      </c>
      <c r="D14" s="85">
        <f>'DO NOT TOUCH'!D18</f>
        <v>156</v>
      </c>
      <c r="E14" s="84" t="s">
        <v>6</v>
      </c>
      <c r="F14" s="86"/>
      <c r="G14" s="87">
        <f t="shared" si="1"/>
        <v>0</v>
      </c>
      <c r="H14" s="15">
        <f>'Overall Total'!$F$7</f>
        <v>19</v>
      </c>
      <c r="I14" s="81"/>
      <c r="J14" s="15"/>
    </row>
    <row r="15" spans="1:10" ht="28.5" x14ac:dyDescent="0.2">
      <c r="A15" s="80" t="str">
        <f>'DO NOT TOUCH'!A19</f>
        <v>WR10</v>
      </c>
      <c r="B15" s="103" t="str">
        <f>'DO NOT TOUCH'!B19</f>
        <v>Pipelaying in Unmade Ground in land not owned or occupied by the Developer for new water mains up to 100mm internal diameter.</v>
      </c>
      <c r="C15" s="84" t="str">
        <f>'DO NOT TOUCH'!C19</f>
        <v>Per metre</v>
      </c>
      <c r="D15" s="85">
        <f>'DO NOT TOUCH'!D19</f>
        <v>134</v>
      </c>
      <c r="E15" s="84" t="s">
        <v>6</v>
      </c>
      <c r="F15" s="86"/>
      <c r="G15" s="87">
        <f t="shared" si="0"/>
        <v>0</v>
      </c>
      <c r="H15" s="15">
        <f>'Overall Total'!$F$7</f>
        <v>19</v>
      </c>
      <c r="I15" s="81"/>
      <c r="J15" s="15"/>
    </row>
    <row r="16" spans="1:10" ht="28.5" x14ac:dyDescent="0.2">
      <c r="A16" s="80" t="str">
        <f>'DO NOT TOUCH'!A20</f>
        <v>WR11</v>
      </c>
      <c r="B16" s="103" t="str">
        <f>'DO NOT TOUCH'!B20</f>
        <v>Pipelaying in Unmade Ground in land not owned or occupied by the Developer for new water mains above 100mm and up to 200mm internal diameter.</v>
      </c>
      <c r="C16" s="84" t="str">
        <f>'DO NOT TOUCH'!C20</f>
        <v>Per metre</v>
      </c>
      <c r="D16" s="85">
        <f>'DO NOT TOUCH'!D20</f>
        <v>195</v>
      </c>
      <c r="E16" s="84" t="s">
        <v>6</v>
      </c>
      <c r="F16" s="86"/>
      <c r="G16" s="87">
        <f t="shared" si="0"/>
        <v>0</v>
      </c>
      <c r="H16" s="15">
        <f>'Overall Total'!$F$7</f>
        <v>19</v>
      </c>
      <c r="I16" s="81"/>
      <c r="J16" s="15"/>
    </row>
    <row r="17" spans="1:10" ht="28.5" x14ac:dyDescent="0.2">
      <c r="A17" s="80" t="str">
        <f>'DO NOT TOUCH'!A21</f>
        <v>WR12</v>
      </c>
      <c r="B17" s="103" t="str">
        <f>'DO NOT TOUCH'!B21</f>
        <v>Pipelaying in Made Ground in land not owned or occupied by the Developer for new water mains up to 100mm internal diameter.</v>
      </c>
      <c r="C17" s="84" t="str">
        <f>'DO NOT TOUCH'!C21</f>
        <v>Per metre</v>
      </c>
      <c r="D17" s="85">
        <f>'DO NOT TOUCH'!D21</f>
        <v>238</v>
      </c>
      <c r="E17" s="84" t="s">
        <v>6</v>
      </c>
      <c r="F17" s="86"/>
      <c r="G17" s="87">
        <f t="shared" si="0"/>
        <v>0</v>
      </c>
      <c r="H17" s="15">
        <f>'Overall Total'!$F$7</f>
        <v>19</v>
      </c>
      <c r="I17" s="81"/>
      <c r="J17" s="15"/>
    </row>
    <row r="18" spans="1:10" ht="28.5" x14ac:dyDescent="0.2">
      <c r="A18" s="80" t="str">
        <f>'DO NOT TOUCH'!A22</f>
        <v>WR13</v>
      </c>
      <c r="B18" s="103" t="str">
        <f>'DO NOT TOUCH'!B22</f>
        <v>Pipelaying in Made Ground in land not owned or occupied by the Developer for new water mains above 100mm and up to 200mm internal diameter.</v>
      </c>
      <c r="C18" s="84" t="str">
        <f>'DO NOT TOUCH'!C22</f>
        <v>Per metre</v>
      </c>
      <c r="D18" s="85">
        <f>'DO NOT TOUCH'!D22</f>
        <v>326</v>
      </c>
      <c r="E18" s="84" t="s">
        <v>6</v>
      </c>
      <c r="F18" s="86"/>
      <c r="G18" s="87">
        <f t="shared" si="0"/>
        <v>0</v>
      </c>
      <c r="H18" s="15">
        <f>'Overall Total'!$F$7</f>
        <v>19</v>
      </c>
      <c r="I18" s="81"/>
      <c r="J18" s="15"/>
    </row>
    <row r="19" spans="1:10" ht="15" x14ac:dyDescent="0.2">
      <c r="A19" s="80" t="str">
        <f>'DO NOT TOUCH'!A23</f>
        <v>WR14</v>
      </c>
      <c r="B19" s="103" t="str">
        <f>'DO NOT TOUCH'!B23</f>
        <v xml:space="preserve">Additional commissioning of sections should it not be done in accordance with the quotation. </v>
      </c>
      <c r="C19" s="84" t="str">
        <f>'DO NOT TOUCH'!C23</f>
        <v>Per commissioning</v>
      </c>
      <c r="D19" s="104">
        <f>'DO NOT TOUCH'!D23</f>
        <v>2685</v>
      </c>
      <c r="E19" s="84" t="s">
        <v>6</v>
      </c>
      <c r="F19" s="86"/>
      <c r="G19" s="87">
        <f t="shared" si="0"/>
        <v>0</v>
      </c>
      <c r="H19" s="15">
        <f>'Overall Total'!$F$7</f>
        <v>19</v>
      </c>
      <c r="I19" s="81"/>
      <c r="J19" s="84" t="s">
        <v>29</v>
      </c>
    </row>
    <row r="20" spans="1:10" ht="15" x14ac:dyDescent="0.2">
      <c r="A20" s="80" t="str">
        <f>'DO NOT TOUCH'!A24</f>
        <v>WR15</v>
      </c>
      <c r="B20" s="103" t="str">
        <f>'DO NOT TOUCH'!B24</f>
        <v>Third party Compensation</v>
      </c>
      <c r="C20" s="84" t="str">
        <f>'DO NOT TOUCH'!C24</f>
        <v>Per scheme</v>
      </c>
      <c r="D20" s="23"/>
      <c r="E20" s="84" t="s">
        <v>6</v>
      </c>
      <c r="F20" s="86"/>
      <c r="G20" s="87">
        <f t="shared" si="0"/>
        <v>0</v>
      </c>
      <c r="H20" s="15">
        <f>'Overall Total'!$F$7</f>
        <v>19</v>
      </c>
      <c r="I20" s="81"/>
      <c r="J20" s="84" t="s">
        <v>29</v>
      </c>
    </row>
    <row r="21" spans="1:10" ht="15" x14ac:dyDescent="0.2">
      <c r="A21" s="80" t="str">
        <f>'DO NOT TOUCH'!A25</f>
        <v>WR16</v>
      </c>
      <c r="B21" s="103" t="str">
        <f>'DO NOT TOUCH'!B25</f>
        <v xml:space="preserve">Ecological etc. </v>
      </c>
      <c r="C21" s="84" t="str">
        <f>'DO NOT TOUCH'!C25</f>
        <v>Per scheme</v>
      </c>
      <c r="D21" s="23"/>
      <c r="E21" s="84" t="s">
        <v>6</v>
      </c>
      <c r="F21" s="86"/>
      <c r="G21" s="87">
        <f t="shared" si="0"/>
        <v>0</v>
      </c>
      <c r="H21" s="15">
        <f>'Overall Total'!$F$7</f>
        <v>19</v>
      </c>
      <c r="I21" s="81"/>
      <c r="J21" s="84" t="s">
        <v>29</v>
      </c>
    </row>
    <row r="22" spans="1:10" ht="15" x14ac:dyDescent="0.2">
      <c r="A22" s="80" t="str">
        <f>'DO NOT TOUCH'!A26</f>
        <v>WR17</v>
      </c>
      <c r="B22" s="103" t="str">
        <f>'DO NOT TOUCH'!B26</f>
        <v>Traffic Management</v>
      </c>
      <c r="C22" s="84" t="str">
        <f>'DO NOT TOUCH'!C26</f>
        <v>Per scheme</v>
      </c>
      <c r="D22" s="23"/>
      <c r="E22" s="84" t="s">
        <v>6</v>
      </c>
      <c r="F22" s="86"/>
      <c r="G22" s="87">
        <f t="shared" si="0"/>
        <v>0</v>
      </c>
      <c r="H22" s="15">
        <f>'Overall Total'!$F$7</f>
        <v>19</v>
      </c>
      <c r="I22" s="81"/>
      <c r="J22" s="15"/>
    </row>
    <row r="23" spans="1:10" ht="15" x14ac:dyDescent="0.2">
      <c r="A23" s="81"/>
      <c r="B23" s="111" t="s">
        <v>96</v>
      </c>
      <c r="C23" s="112"/>
      <c r="D23" s="113"/>
      <c r="E23" s="112"/>
      <c r="F23" s="114"/>
      <c r="G23" s="110">
        <f>SUM(G4:G22)</f>
        <v>0</v>
      </c>
      <c r="H23" s="109"/>
      <c r="I23" s="81"/>
      <c r="J23" s="81"/>
    </row>
  </sheetData>
  <sheetProtection algorithmName="SHA-512" hashValue="9YNa7EZTTyVGYa46pfMIpm+nOG+tm+Mo73PQQbDUFlc8pnXZGOr7d3qpCQVoFHUylobIr/I5P/IwAg0Jw+8nmg==" saltValue="9q4lVfm4pRDcJ75ziN4k2Q==" spinCount="100000" sheet="1" objects="1" scenarios="1" selectLockedCells="1"/>
  <mergeCells count="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25411-D420-44F7-A58E-1C2595D8763B}">
  <dimension ref="A1:J24"/>
  <sheetViews>
    <sheetView zoomScale="80" zoomScaleNormal="80" workbookViewId="0">
      <selection activeCell="F4" sqref="F4"/>
    </sheetView>
  </sheetViews>
  <sheetFormatPr defaultRowHeight="14.25" x14ac:dyDescent="0.2"/>
  <cols>
    <col min="1" max="1" width="9" style="10"/>
    <col min="2" max="2" width="111.125" style="10" customWidth="1"/>
    <col min="3" max="3" width="20.25" style="10" customWidth="1"/>
    <col min="4" max="4" width="30.875" style="10" customWidth="1"/>
    <col min="5" max="5" width="18.75" style="10" customWidth="1"/>
    <col min="6" max="6" width="12.75" style="10" customWidth="1"/>
    <col min="7" max="7" width="16.75" style="10" customWidth="1"/>
    <col min="8" max="8" width="32.625" style="92" customWidth="1"/>
    <col min="9" max="9" width="9" style="10"/>
    <col min="10" max="10" width="30.5" style="10" customWidth="1"/>
    <col min="11" max="16384" width="9" style="10"/>
  </cols>
  <sheetData>
    <row r="1" spans="1:10" x14ac:dyDescent="0.2">
      <c r="D1" s="92"/>
    </row>
    <row r="2" spans="1:10" ht="15" x14ac:dyDescent="0.25">
      <c r="A2" s="101" t="s">
        <v>137</v>
      </c>
      <c r="B2" s="101"/>
      <c r="C2" s="101"/>
      <c r="D2" s="101"/>
      <c r="E2" s="101"/>
      <c r="F2" s="101"/>
      <c r="G2" s="101"/>
    </row>
    <row r="3" spans="1:10" ht="15" x14ac:dyDescent="0.25">
      <c r="A3" s="17" t="s">
        <v>0</v>
      </c>
      <c r="B3" s="17" t="s">
        <v>1</v>
      </c>
      <c r="C3" s="17" t="s">
        <v>10</v>
      </c>
      <c r="D3" s="18" t="s">
        <v>2</v>
      </c>
      <c r="E3" s="17" t="s">
        <v>3</v>
      </c>
      <c r="F3" s="9" t="s">
        <v>95</v>
      </c>
      <c r="G3" s="17" t="s">
        <v>96</v>
      </c>
      <c r="H3" s="8" t="s">
        <v>135</v>
      </c>
      <c r="J3" s="12" t="s">
        <v>269</v>
      </c>
    </row>
    <row r="4" spans="1:10" ht="15" x14ac:dyDescent="0.2">
      <c r="A4" s="80" t="str">
        <f>'DO NOT TOUCH'!A7</f>
        <v>SL1</v>
      </c>
      <c r="B4" s="84" t="str">
        <f>'DO NOT TOUCH'!B7</f>
        <v>Administration Fee (Self Lay)</v>
      </c>
      <c r="C4" s="84" t="s">
        <v>12</v>
      </c>
      <c r="D4" s="85">
        <f>'DO NOT TOUCH'!D7</f>
        <v>681</v>
      </c>
      <c r="E4" s="84" t="s">
        <v>4</v>
      </c>
      <c r="F4" s="86"/>
      <c r="G4" s="87">
        <f t="shared" ref="G4:G23" si="0">SUM(D4*F4)</f>
        <v>0</v>
      </c>
      <c r="H4" s="107">
        <f>'Overall Total'!$F$8</f>
        <v>16</v>
      </c>
      <c r="J4" s="88"/>
    </row>
    <row r="5" spans="1:10" ht="15" x14ac:dyDescent="0.2">
      <c r="A5" s="80" t="str">
        <f>'DO NOT TOUCH'!A8</f>
        <v>SL2</v>
      </c>
      <c r="B5" s="84" t="str">
        <f>'DO NOT TOUCH'!B8</f>
        <v>Vetting of design and approval undertaken by 3rd party. Third party must be accredited through WIRS.</v>
      </c>
      <c r="C5" s="84" t="s">
        <v>12</v>
      </c>
      <c r="D5" s="85">
        <f>'DO NOT TOUCH'!D8</f>
        <v>221</v>
      </c>
      <c r="E5" s="84" t="s">
        <v>4</v>
      </c>
      <c r="F5" s="86"/>
      <c r="G5" s="87">
        <f t="shared" si="0"/>
        <v>0</v>
      </c>
      <c r="H5" s="107">
        <f>'Overall Total'!$F$8</f>
        <v>16</v>
      </c>
      <c r="J5" s="88"/>
    </row>
    <row r="6" spans="1:10" ht="67.349999999999994" customHeight="1" x14ac:dyDescent="0.2">
      <c r="A6" s="80" t="str">
        <f>'DO NOT TOUCH'!A9</f>
        <v>WR2</v>
      </c>
      <c r="B6" s="103" t="str">
        <f>'DO NOT TOUCH'!B9</f>
        <v>Connection of new main to existing main excluding Band A (diameter of new main) where the connection is to an existing water distribution system and we are unable to interrupt supplies to existing customer. This connection is undertaken by using both a line stop and underpressure tee. As there are normally two connections for a diverted main, the rate includes for two of each. (This is used on Water Diversions where you are reconnecting the new diverted apparatus to the existing water main)</v>
      </c>
      <c r="C6" s="84" t="str">
        <f>'DO NOT TOUCH'!C9</f>
        <v>Per Diverted main</v>
      </c>
      <c r="D6" s="104">
        <f>'DO NOT TOUCH'!D9</f>
        <v>11508</v>
      </c>
      <c r="E6" s="84" t="s">
        <v>4</v>
      </c>
      <c r="F6" s="86"/>
      <c r="G6" s="87">
        <f t="shared" si="0"/>
        <v>0</v>
      </c>
      <c r="H6" s="107">
        <f>'Overall Total'!$F$8</f>
        <v>16</v>
      </c>
      <c r="J6" s="88" t="s">
        <v>307</v>
      </c>
    </row>
    <row r="7" spans="1:10" ht="63.6" customHeight="1" x14ac:dyDescent="0.2">
      <c r="A7" s="80" t="str">
        <f>'DO NOT TOUCH'!A10</f>
        <v>WR3</v>
      </c>
      <c r="B7" s="103" t="str">
        <f>'DO NOT TOUCH'!B10</f>
        <v>Connection of new main to existing main excluding excavation and reinstatement Band B (diameter of new main) where the connection is to an existing water distribution system and we are unable to interrupt supplies to existing customer. This connection is undertaken by using both a line stop and under-pressure tee. As there are normally two connections for a diverted main, the rate includes for two of each. (This is used on Water Diversions where you are reconnecting the new diverted apparatus to the existing water main. )</v>
      </c>
      <c r="C7" s="84" t="str">
        <f>'DO NOT TOUCH'!C10</f>
        <v>Per Diverted main</v>
      </c>
      <c r="D7" s="104">
        <f>'DO NOT TOUCH'!D10</f>
        <v>12692</v>
      </c>
      <c r="E7" s="84" t="s">
        <v>4</v>
      </c>
      <c r="F7" s="86"/>
      <c r="G7" s="87">
        <f t="shared" si="0"/>
        <v>0</v>
      </c>
      <c r="H7" s="107">
        <f>'Overall Total'!$F$8</f>
        <v>16</v>
      </c>
      <c r="J7" s="88" t="s">
        <v>307</v>
      </c>
    </row>
    <row r="8" spans="1:10" ht="47.65" customHeight="1" x14ac:dyDescent="0.2">
      <c r="A8" s="80" t="str">
        <f>'DO NOT TOUCH'!A11</f>
        <v>WR4</v>
      </c>
      <c r="B8" s="103" t="str">
        <f>'DO NOT TOUCH'!B11</f>
        <v>Branch Connection - Connection of new main to existing main excluding excavation and reinstatement for Band A (diameter of new main) where the connection is to an existing water distribution system This connection is made using under-pressure tee only</v>
      </c>
      <c r="C8" s="84" t="str">
        <f>'DO NOT TOUCH'!C11</f>
        <v>Per connection</v>
      </c>
      <c r="D8" s="104">
        <f>'DO NOT TOUCH'!D11</f>
        <v>1321</v>
      </c>
      <c r="E8" s="84" t="s">
        <v>4</v>
      </c>
      <c r="F8" s="86"/>
      <c r="G8" s="87">
        <f t="shared" si="0"/>
        <v>0</v>
      </c>
      <c r="H8" s="107">
        <f>'Overall Total'!$F$8</f>
        <v>16</v>
      </c>
      <c r="J8" s="88"/>
    </row>
    <row r="9" spans="1:10" ht="49.35" customHeight="1" x14ac:dyDescent="0.2">
      <c r="A9" s="80" t="str">
        <f>'DO NOT TOUCH'!A12</f>
        <v>WR5</v>
      </c>
      <c r="B9" s="103" t="str">
        <f>'DO NOT TOUCH'!B12</f>
        <v>Branch Connection - Connection of new main to existing main excluding excavation and reinstatement for Band B(diameter of new main) where the connection is to an existing water distribution systems. The connection is made using under-pressure tee only</v>
      </c>
      <c r="C9" s="84" t="str">
        <f>'DO NOT TOUCH'!C12</f>
        <v>Per connection</v>
      </c>
      <c r="D9" s="104">
        <f>'DO NOT TOUCH'!D12</f>
        <v>1434</v>
      </c>
      <c r="E9" s="84" t="s">
        <v>4</v>
      </c>
      <c r="F9" s="86"/>
      <c r="G9" s="87">
        <f t="shared" si="0"/>
        <v>0</v>
      </c>
      <c r="H9" s="107">
        <f>'Overall Total'!$F$8</f>
        <v>16</v>
      </c>
      <c r="J9" s="88"/>
    </row>
    <row r="10" spans="1:10" ht="15" x14ac:dyDescent="0.2">
      <c r="A10" s="80" t="str">
        <f>'DO NOT TOUCH'!A13</f>
        <v>WR6</v>
      </c>
      <c r="B10" s="84" t="str">
        <f>'DO NOT TOUCH'!B13</f>
        <v>Design of scheme</v>
      </c>
      <c r="C10" s="84" t="str">
        <f>'DO NOT TOUCH'!C13</f>
        <v>Per  scheme</v>
      </c>
      <c r="D10" s="104">
        <f>'DO NOT TOUCH'!D13</f>
        <v>1515</v>
      </c>
      <c r="E10" s="84" t="s">
        <v>6</v>
      </c>
      <c r="F10" s="86"/>
      <c r="G10" s="87">
        <f t="shared" si="0"/>
        <v>0</v>
      </c>
      <c r="H10" s="107">
        <f>'Overall Total'!$F$8</f>
        <v>16</v>
      </c>
      <c r="J10" s="88"/>
    </row>
    <row r="11" spans="1:10" ht="29.65" customHeight="1" x14ac:dyDescent="0.2">
      <c r="A11" s="80" t="str">
        <f>'DO NOT TOUCH'!A14</f>
        <v>WR7</v>
      </c>
      <c r="B11" s="84" t="str">
        <f>'DO NOT TOUCH'!B14</f>
        <v>Changes to design by the Developer/SLP following provision of quotation. (£230 up to £1515.00)</v>
      </c>
      <c r="C11" s="84" t="str">
        <f>'DO NOT TOUCH'!C14</f>
        <v>Per change</v>
      </c>
      <c r="D11" s="105"/>
      <c r="E11" s="84" t="s">
        <v>20</v>
      </c>
      <c r="F11" s="86"/>
      <c r="G11" s="87">
        <f t="shared" si="0"/>
        <v>0</v>
      </c>
      <c r="H11" s="107">
        <f>'Overall Total'!$F$8</f>
        <v>16</v>
      </c>
      <c r="J11" s="115" t="s">
        <v>309</v>
      </c>
    </row>
    <row r="12" spans="1:10" ht="44.1" customHeight="1" x14ac:dyDescent="0.2">
      <c r="A12" s="80" t="str">
        <f>'DO NOT TOUCH'!A15</f>
        <v>WR8A</v>
      </c>
      <c r="B12" s="103" t="str">
        <f>'DO NOT TOUCH'!B15</f>
        <v>Pipelaying in trench provided by others in land the developer owns and occupies. Excavation and backfill to be in accordance with the ‘Conditions of Trenchwork’. – Non barrier pipe * Band A</v>
      </c>
      <c r="C12" s="84" t="str">
        <f>'DO NOT TOUCH'!C15</f>
        <v>Per metre</v>
      </c>
      <c r="D12" s="85">
        <f>'DO NOT TOUCH'!D15</f>
        <v>64</v>
      </c>
      <c r="E12" s="84" t="s">
        <v>6</v>
      </c>
      <c r="F12" s="86"/>
      <c r="G12" s="87">
        <f t="shared" si="0"/>
        <v>0</v>
      </c>
      <c r="H12" s="107">
        <f>'Overall Total'!$F$8</f>
        <v>16</v>
      </c>
      <c r="J12" s="88"/>
    </row>
    <row r="13" spans="1:10" ht="44.1" customHeight="1" x14ac:dyDescent="0.2">
      <c r="A13" s="80" t="str">
        <f>'DO NOT TOUCH'!A16</f>
        <v>WR9A</v>
      </c>
      <c r="B13" s="103" t="str">
        <f>'DO NOT TOUCH'!B16</f>
        <v>Pipelaying in trench provided by others in land the developer owns and occupies. Excavation and backfill to be in accordance with the ‘Conditions of Trenchwork’. – barrier pipe * Band A</v>
      </c>
      <c r="C13" s="84" t="str">
        <f>'DO NOT TOUCH'!C16</f>
        <v>Per metre</v>
      </c>
      <c r="D13" s="85">
        <f>'DO NOT TOUCH'!D16</f>
        <v>119</v>
      </c>
      <c r="E13" s="84" t="s">
        <v>6</v>
      </c>
      <c r="F13" s="86"/>
      <c r="G13" s="87">
        <f t="shared" si="0"/>
        <v>0</v>
      </c>
      <c r="H13" s="107">
        <f>'Overall Total'!$F$8</f>
        <v>16</v>
      </c>
      <c r="J13" s="88"/>
    </row>
    <row r="14" spans="1:10" ht="44.1" customHeight="1" x14ac:dyDescent="0.2">
      <c r="A14" s="80" t="str">
        <f>'DO NOT TOUCH'!A17</f>
        <v>WR8B</v>
      </c>
      <c r="B14" s="103" t="str">
        <f>'DO NOT TOUCH'!B17</f>
        <v>Pipelaying in trench provided by others in land the developer owns and occupies. Excavation and backfill to be in accordance with the ‘Conditions of Trenchwork’. – Non barrier pipe * Band B</v>
      </c>
      <c r="C14" s="84" t="str">
        <f>'DO NOT TOUCH'!C17</f>
        <v>Per metre</v>
      </c>
      <c r="D14" s="85">
        <f>'DO NOT TOUCH'!D17</f>
        <v>88</v>
      </c>
      <c r="E14" s="84" t="s">
        <v>6</v>
      </c>
      <c r="F14" s="86"/>
      <c r="G14" s="87">
        <f t="shared" si="0"/>
        <v>0</v>
      </c>
      <c r="H14" s="107">
        <f>'Overall Total'!$F$8</f>
        <v>16</v>
      </c>
      <c r="J14" s="88"/>
    </row>
    <row r="15" spans="1:10" ht="44.1" customHeight="1" x14ac:dyDescent="0.2">
      <c r="A15" s="80" t="str">
        <f>'DO NOT TOUCH'!A18</f>
        <v>WR9B</v>
      </c>
      <c r="B15" s="103" t="str">
        <f>'DO NOT TOUCH'!B18</f>
        <v>Pipelaying in trench provided by others in land the developer owns and occupies. Excavation and backfill to be in accordance with the ‘Conditions of Trenchwork’. – barrier pipe * Band B</v>
      </c>
      <c r="C15" s="84" t="str">
        <f>'DO NOT TOUCH'!C18</f>
        <v>Per metre</v>
      </c>
      <c r="D15" s="85">
        <f>'DO NOT TOUCH'!D18</f>
        <v>156</v>
      </c>
      <c r="E15" s="84" t="s">
        <v>6</v>
      </c>
      <c r="F15" s="86"/>
      <c r="G15" s="87">
        <f t="shared" si="0"/>
        <v>0</v>
      </c>
      <c r="H15" s="107">
        <f>'Overall Total'!$F$8</f>
        <v>16</v>
      </c>
      <c r="J15" s="88"/>
    </row>
    <row r="16" spans="1:10" ht="33" customHeight="1" x14ac:dyDescent="0.2">
      <c r="A16" s="80" t="str">
        <f>'DO NOT TOUCH'!A19</f>
        <v>WR10</v>
      </c>
      <c r="B16" s="84" t="str">
        <f>'DO NOT TOUCH'!B19</f>
        <v>Pipelaying in Unmade Ground in land not owned or occupied by the Developer for new water mains up to 100mm internal diameter.</v>
      </c>
      <c r="C16" s="84" t="str">
        <f>'DO NOT TOUCH'!C19</f>
        <v>Per metre</v>
      </c>
      <c r="D16" s="85">
        <f>'DO NOT TOUCH'!D19</f>
        <v>134</v>
      </c>
      <c r="E16" s="84" t="s">
        <v>6</v>
      </c>
      <c r="F16" s="86"/>
      <c r="G16" s="87">
        <f t="shared" si="0"/>
        <v>0</v>
      </c>
      <c r="H16" s="107">
        <f>'Overall Total'!$F$8</f>
        <v>16</v>
      </c>
      <c r="J16" s="88"/>
    </row>
    <row r="17" spans="1:10" ht="40.35" customHeight="1" x14ac:dyDescent="0.2">
      <c r="A17" s="80" t="str">
        <f>'DO NOT TOUCH'!A20</f>
        <v>WR11</v>
      </c>
      <c r="B17" s="84" t="str">
        <f>'DO NOT TOUCH'!B20</f>
        <v>Pipelaying in Unmade Ground in land not owned or occupied by the Developer for new water mains above 100mm and up to 200mm internal diameter.</v>
      </c>
      <c r="C17" s="84" t="str">
        <f>'DO NOT TOUCH'!C20</f>
        <v>Per metre</v>
      </c>
      <c r="D17" s="85">
        <f>'DO NOT TOUCH'!D20</f>
        <v>195</v>
      </c>
      <c r="E17" s="84" t="s">
        <v>6</v>
      </c>
      <c r="F17" s="86"/>
      <c r="G17" s="87">
        <f t="shared" si="0"/>
        <v>0</v>
      </c>
      <c r="H17" s="107">
        <f>'Overall Total'!$F$8</f>
        <v>16</v>
      </c>
      <c r="J17" s="88"/>
    </row>
    <row r="18" spans="1:10" ht="24.6" customHeight="1" x14ac:dyDescent="0.2">
      <c r="A18" s="80" t="str">
        <f>'DO NOT TOUCH'!A21</f>
        <v>WR12</v>
      </c>
      <c r="B18" s="84" t="str">
        <f>'DO NOT TOUCH'!B21</f>
        <v>Pipelaying in Made Ground in land not owned or occupied by the Developer for new water mains up to 100mm internal diameter.</v>
      </c>
      <c r="C18" s="84" t="str">
        <f>'DO NOT TOUCH'!C21</f>
        <v>Per metre</v>
      </c>
      <c r="D18" s="85">
        <f>'DO NOT TOUCH'!D21</f>
        <v>238</v>
      </c>
      <c r="E18" s="84" t="s">
        <v>6</v>
      </c>
      <c r="F18" s="86"/>
      <c r="G18" s="87">
        <f t="shared" si="0"/>
        <v>0</v>
      </c>
      <c r="H18" s="107">
        <f>'Overall Total'!$F$8</f>
        <v>16</v>
      </c>
      <c r="J18" s="88"/>
    </row>
    <row r="19" spans="1:10" ht="40.700000000000003" customHeight="1" x14ac:dyDescent="0.2">
      <c r="A19" s="80" t="str">
        <f>'DO NOT TOUCH'!A22</f>
        <v>WR13</v>
      </c>
      <c r="B19" s="84" t="str">
        <f>'DO NOT TOUCH'!B22</f>
        <v>Pipelaying in Made Ground in land not owned or occupied by the Developer for new water mains above 100mm and up to 200mm internal diameter.</v>
      </c>
      <c r="C19" s="84" t="str">
        <f>'DO NOT TOUCH'!C22</f>
        <v>Per metre</v>
      </c>
      <c r="D19" s="85">
        <f>'DO NOT TOUCH'!D22</f>
        <v>326</v>
      </c>
      <c r="E19" s="84" t="s">
        <v>6</v>
      </c>
      <c r="F19" s="86"/>
      <c r="G19" s="87">
        <f t="shared" si="0"/>
        <v>0</v>
      </c>
      <c r="H19" s="107">
        <f>'Overall Total'!$F$8</f>
        <v>16</v>
      </c>
      <c r="J19" s="88"/>
    </row>
    <row r="20" spans="1:10" ht="15" x14ac:dyDescent="0.2">
      <c r="A20" s="80" t="str">
        <f>'DO NOT TOUCH'!A23</f>
        <v>WR14</v>
      </c>
      <c r="B20" s="84" t="str">
        <f>'DO NOT TOUCH'!B23</f>
        <v xml:space="preserve">Additional commissioning of sections should it not be done in accordance with the quotation. </v>
      </c>
      <c r="C20" s="84" t="str">
        <f>'DO NOT TOUCH'!C23</f>
        <v>Per commissioning</v>
      </c>
      <c r="D20" s="104">
        <f>'DO NOT TOUCH'!D23</f>
        <v>2685</v>
      </c>
      <c r="E20" s="84" t="s">
        <v>6</v>
      </c>
      <c r="F20" s="86"/>
      <c r="G20" s="87">
        <f t="shared" si="0"/>
        <v>0</v>
      </c>
      <c r="H20" s="107">
        <f>'Overall Total'!$F$8</f>
        <v>16</v>
      </c>
      <c r="J20" s="88"/>
    </row>
    <row r="21" spans="1:10" ht="15" x14ac:dyDescent="0.2">
      <c r="A21" s="80" t="str">
        <f>'DO NOT TOUCH'!A24</f>
        <v>WR15</v>
      </c>
      <c r="B21" s="84" t="str">
        <f>'DO NOT TOUCH'!B24</f>
        <v>Third party Compensation</v>
      </c>
      <c r="C21" s="84" t="str">
        <f>'DO NOT TOUCH'!C24</f>
        <v>Per scheme</v>
      </c>
      <c r="D21" s="107"/>
      <c r="E21" s="84" t="s">
        <v>6</v>
      </c>
      <c r="F21" s="86"/>
      <c r="G21" s="87">
        <f t="shared" si="0"/>
        <v>0</v>
      </c>
      <c r="H21" s="107">
        <f>'Overall Total'!$F$8</f>
        <v>16</v>
      </c>
      <c r="J21" s="116" t="s">
        <v>29</v>
      </c>
    </row>
    <row r="22" spans="1:10" ht="15" x14ac:dyDescent="0.2">
      <c r="A22" s="80" t="str">
        <f>'DO NOT TOUCH'!A25</f>
        <v>WR16</v>
      </c>
      <c r="B22" s="84" t="str">
        <f>'DO NOT TOUCH'!B25</f>
        <v xml:space="preserve">Ecological etc. </v>
      </c>
      <c r="C22" s="84" t="str">
        <f>'DO NOT TOUCH'!C25</f>
        <v>Per scheme</v>
      </c>
      <c r="D22" s="107"/>
      <c r="E22" s="84" t="s">
        <v>6</v>
      </c>
      <c r="F22" s="86"/>
      <c r="G22" s="87">
        <f t="shared" si="0"/>
        <v>0</v>
      </c>
      <c r="H22" s="107">
        <f>'Overall Total'!$F$8</f>
        <v>16</v>
      </c>
      <c r="J22" s="116" t="s">
        <v>29</v>
      </c>
    </row>
    <row r="23" spans="1:10" ht="15" x14ac:dyDescent="0.2">
      <c r="A23" s="80" t="str">
        <f>'DO NOT TOUCH'!A26</f>
        <v>WR17</v>
      </c>
      <c r="B23" s="84" t="str">
        <f>'DO NOT TOUCH'!B26</f>
        <v>Traffic Management</v>
      </c>
      <c r="C23" s="84" t="str">
        <f>'DO NOT TOUCH'!C26</f>
        <v>Per scheme</v>
      </c>
      <c r="D23" s="107"/>
      <c r="E23" s="84" t="s">
        <v>6</v>
      </c>
      <c r="F23" s="86"/>
      <c r="G23" s="87">
        <f t="shared" si="0"/>
        <v>0</v>
      </c>
      <c r="H23" s="107">
        <f>'Overall Total'!$F$8</f>
        <v>16</v>
      </c>
      <c r="J23" s="116" t="s">
        <v>29</v>
      </c>
    </row>
    <row r="24" spans="1:10" ht="15" x14ac:dyDescent="0.25">
      <c r="A24" s="81"/>
      <c r="B24" s="111" t="s">
        <v>96</v>
      </c>
      <c r="C24" s="119"/>
      <c r="D24" s="120"/>
      <c r="E24" s="119"/>
      <c r="F24" s="121"/>
      <c r="G24" s="122">
        <f>SUM(G4:G23)</f>
        <v>0</v>
      </c>
      <c r="H24" s="117"/>
    </row>
  </sheetData>
  <sheetProtection algorithmName="SHA-512" hashValue="Qe0qDFJbM1RUBfEi+wLCWqxfq2k+p/eIbic8nLWQ8iiDyzlu5BLYNpJdNRGuo+8Zj3p1xVcf9NTXevZIwDXYHw==" saltValue="PpVdwvvclsHDoOiP7womCQ==" spinCount="100000" sheet="1" objects="1" scenarios="1" selectLockedCells="1"/>
  <mergeCells count="1">
    <mergeCell ref="A2:G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J46"/>
  <sheetViews>
    <sheetView zoomScale="90" zoomScaleNormal="90" workbookViewId="0">
      <selection activeCell="F4" sqref="F4"/>
    </sheetView>
  </sheetViews>
  <sheetFormatPr defaultRowHeight="14.25" x14ac:dyDescent="0.2"/>
  <cols>
    <col min="1" max="1" width="9" style="10"/>
    <col min="2" max="2" width="64.625" style="10" customWidth="1"/>
    <col min="3" max="3" width="19.75" style="92" customWidth="1"/>
    <col min="4" max="4" width="11.75" style="137" customWidth="1"/>
    <col min="5" max="5" width="26.25" style="10" customWidth="1"/>
    <col min="6" max="9" width="9" style="10"/>
    <col min="10" max="10" width="24.125" style="10" customWidth="1"/>
    <col min="11" max="16384" width="9" style="10"/>
  </cols>
  <sheetData>
    <row r="2" spans="1:10" ht="15" x14ac:dyDescent="0.25">
      <c r="A2" s="101" t="s">
        <v>99</v>
      </c>
      <c r="B2" s="101"/>
      <c r="C2" s="101"/>
      <c r="D2" s="101"/>
      <c r="E2" s="101"/>
      <c r="F2" s="101"/>
      <c r="G2" s="101"/>
    </row>
    <row r="3" spans="1:10" ht="15" x14ac:dyDescent="0.25">
      <c r="A3" s="17" t="s">
        <v>0</v>
      </c>
      <c r="B3" s="17" t="s">
        <v>1</v>
      </c>
      <c r="C3" s="18" t="s">
        <v>10</v>
      </c>
      <c r="D3" s="26" t="s">
        <v>2</v>
      </c>
      <c r="E3" s="17" t="s">
        <v>3</v>
      </c>
      <c r="F3" s="11" t="s">
        <v>95</v>
      </c>
      <c r="G3" s="17" t="s">
        <v>96</v>
      </c>
      <c r="H3" s="8" t="s">
        <v>135</v>
      </c>
      <c r="I3" s="81"/>
      <c r="J3" s="24" t="s">
        <v>269</v>
      </c>
    </row>
    <row r="4" spans="1:10" ht="15" x14ac:dyDescent="0.2">
      <c r="A4" s="123" t="s">
        <v>32</v>
      </c>
      <c r="B4" s="123"/>
      <c r="C4" s="123"/>
      <c r="D4" s="123"/>
      <c r="E4" s="123"/>
      <c r="F4" s="90"/>
      <c r="G4" s="81"/>
      <c r="H4" s="81"/>
      <c r="I4" s="81"/>
      <c r="J4" s="15"/>
    </row>
    <row r="5" spans="1:10" ht="15" x14ac:dyDescent="0.2">
      <c r="A5" s="80" t="str">
        <f>'DO NOT TOUCH'!A27</f>
        <v>NC1</v>
      </c>
      <c r="B5" s="84" t="s">
        <v>33</v>
      </c>
      <c r="C5" s="124" t="s">
        <v>34</v>
      </c>
      <c r="D5" s="125">
        <f>'DO NOT TOUCH'!D27</f>
        <v>16</v>
      </c>
      <c r="E5" s="84" t="s">
        <v>4</v>
      </c>
      <c r="F5" s="126"/>
      <c r="G5" s="87">
        <f t="shared" ref="G5:G7" si="0">SUM(D5*F5)</f>
        <v>0</v>
      </c>
      <c r="H5" s="15">
        <f>'Overall Total'!$F$9</f>
        <v>30</v>
      </c>
      <c r="I5" s="81"/>
      <c r="J5" s="15"/>
    </row>
    <row r="6" spans="1:10" ht="15" x14ac:dyDescent="0.2">
      <c r="A6" s="80" t="str">
        <f>'DO NOT TOUCH'!A28</f>
        <v>NC2</v>
      </c>
      <c r="B6" s="84" t="s">
        <v>35</v>
      </c>
      <c r="C6" s="124" t="s">
        <v>34</v>
      </c>
      <c r="D6" s="125">
        <f>'DO NOT TOUCH'!D28</f>
        <v>16</v>
      </c>
      <c r="E6" s="84" t="s">
        <v>4</v>
      </c>
      <c r="F6" s="126"/>
      <c r="G6" s="87">
        <f t="shared" si="0"/>
        <v>0</v>
      </c>
      <c r="H6" s="15">
        <f>'Overall Total'!$F$9</f>
        <v>30</v>
      </c>
      <c r="I6" s="81"/>
      <c r="J6" s="15"/>
    </row>
    <row r="7" spans="1:10" ht="15" x14ac:dyDescent="0.2">
      <c r="A7" s="80" t="str">
        <f>'DO NOT TOUCH'!A29</f>
        <v>NC3</v>
      </c>
      <c r="B7" s="84" t="s">
        <v>36</v>
      </c>
      <c r="C7" s="124" t="s">
        <v>34</v>
      </c>
      <c r="D7" s="125">
        <f>'DO NOT TOUCH'!D29</f>
        <v>151</v>
      </c>
      <c r="E7" s="84" t="s">
        <v>4</v>
      </c>
      <c r="F7" s="126"/>
      <c r="G7" s="87">
        <f t="shared" si="0"/>
        <v>0</v>
      </c>
      <c r="H7" s="15">
        <f>'Overall Total'!$F$9</f>
        <v>30</v>
      </c>
      <c r="I7" s="81"/>
      <c r="J7" s="15"/>
    </row>
    <row r="8" spans="1:10" ht="15" x14ac:dyDescent="0.2">
      <c r="A8" s="127" t="s">
        <v>37</v>
      </c>
      <c r="B8" s="128"/>
      <c r="C8" s="128"/>
      <c r="D8" s="128"/>
      <c r="E8" s="128"/>
      <c r="F8" s="129"/>
      <c r="G8" s="130"/>
      <c r="H8" s="81"/>
      <c r="I8" s="81"/>
      <c r="J8" s="15"/>
    </row>
    <row r="9" spans="1:10" ht="15" x14ac:dyDescent="0.2">
      <c r="A9" s="80" t="str">
        <f>'DO NOT TOUCH'!A30</f>
        <v>NC4</v>
      </c>
      <c r="B9" s="84" t="s">
        <v>38</v>
      </c>
      <c r="C9" s="124" t="s">
        <v>39</v>
      </c>
      <c r="D9" s="125">
        <f>'DO NOT TOUCH'!D30</f>
        <v>30</v>
      </c>
      <c r="E9" s="84" t="s">
        <v>4</v>
      </c>
      <c r="F9" s="126"/>
      <c r="G9" s="87">
        <f t="shared" ref="G9:G11" si="1">SUM(D9*F9)</f>
        <v>0</v>
      </c>
      <c r="H9" s="15">
        <f>'Overall Total'!$F$9</f>
        <v>30</v>
      </c>
      <c r="I9" s="81"/>
      <c r="J9" s="15"/>
    </row>
    <row r="10" spans="1:10" ht="15" x14ac:dyDescent="0.2">
      <c r="A10" s="80" t="str">
        <f>'DO NOT TOUCH'!A31</f>
        <v>NC5</v>
      </c>
      <c r="B10" s="84" t="s">
        <v>40</v>
      </c>
      <c r="C10" s="124" t="s">
        <v>39</v>
      </c>
      <c r="D10" s="125">
        <f>'DO NOT TOUCH'!D31</f>
        <v>42</v>
      </c>
      <c r="E10" s="84" t="s">
        <v>4</v>
      </c>
      <c r="F10" s="126"/>
      <c r="G10" s="87">
        <f t="shared" si="1"/>
        <v>0</v>
      </c>
      <c r="H10" s="15">
        <f>'Overall Total'!$F$9</f>
        <v>30</v>
      </c>
      <c r="I10" s="81"/>
      <c r="J10" s="15"/>
    </row>
    <row r="11" spans="1:10" ht="15" x14ac:dyDescent="0.2">
      <c r="A11" s="80" t="str">
        <f>'DO NOT TOUCH'!A32</f>
        <v>NC6</v>
      </c>
      <c r="B11" s="84" t="s">
        <v>41</v>
      </c>
      <c r="C11" s="124" t="s">
        <v>39</v>
      </c>
      <c r="D11" s="125">
        <f>'DO NOT TOUCH'!D32</f>
        <v>42</v>
      </c>
      <c r="E11" s="84" t="s">
        <v>4</v>
      </c>
      <c r="F11" s="126"/>
      <c r="G11" s="87">
        <f t="shared" si="1"/>
        <v>0</v>
      </c>
      <c r="H11" s="15">
        <f>'Overall Total'!$F$9</f>
        <v>30</v>
      </c>
      <c r="I11" s="81"/>
      <c r="J11" s="15"/>
    </row>
    <row r="12" spans="1:10" ht="15" x14ac:dyDescent="0.2">
      <c r="A12" s="80" t="s">
        <v>147</v>
      </c>
      <c r="B12" s="84"/>
      <c r="C12" s="124"/>
      <c r="D12" s="125"/>
      <c r="E12" s="84"/>
      <c r="F12" s="129"/>
      <c r="G12" s="130"/>
      <c r="H12" s="109"/>
      <c r="I12" s="81"/>
      <c r="J12" s="15"/>
    </row>
    <row r="13" spans="1:10" ht="15" x14ac:dyDescent="0.2">
      <c r="A13" s="80" t="str">
        <f>'DO NOT TOUCH'!A33</f>
        <v>NC7A</v>
      </c>
      <c r="B13" s="84" t="str">
        <f>'DO NOT TOUCH'!B33</f>
        <v>For 1st standard connection only up to and including 32mm diameter</v>
      </c>
      <c r="C13" s="124" t="str">
        <f>'DO NOT TOUCH'!C33</f>
        <v>Per Connection</v>
      </c>
      <c r="D13" s="125">
        <f>'DO NOT TOUCH'!D33</f>
        <v>193</v>
      </c>
      <c r="E13" s="84" t="str">
        <f>'DO NOT TOUCH'!E33</f>
        <v>Contestable</v>
      </c>
      <c r="F13" s="126"/>
      <c r="G13" s="87">
        <f t="shared" ref="G13:G22" si="2">SUM(D13*F13)</f>
        <v>0</v>
      </c>
      <c r="H13" s="15">
        <f>'Overall Total'!$F$9</f>
        <v>30</v>
      </c>
      <c r="I13" s="81"/>
      <c r="J13" s="15"/>
    </row>
    <row r="14" spans="1:10" ht="15" x14ac:dyDescent="0.2">
      <c r="A14" s="80" t="str">
        <f>'DO NOT TOUCH'!A34</f>
        <v>NC9A</v>
      </c>
      <c r="B14" s="84" t="str">
        <f>'DO NOT TOUCH'!B34</f>
        <v>For 1st barrier connection only up to and including 32mm diameter</v>
      </c>
      <c r="C14" s="124" t="str">
        <f>'DO NOT TOUCH'!C34</f>
        <v>Per Connection</v>
      </c>
      <c r="D14" s="125">
        <f>'DO NOT TOUCH'!D34</f>
        <v>272</v>
      </c>
      <c r="E14" s="84" t="str">
        <f>'DO NOT TOUCH'!E34</f>
        <v>Contestable</v>
      </c>
      <c r="F14" s="126"/>
      <c r="G14" s="87">
        <f t="shared" si="2"/>
        <v>0</v>
      </c>
      <c r="H14" s="15">
        <f>'Overall Total'!$F$9</f>
        <v>30</v>
      </c>
      <c r="I14" s="81"/>
      <c r="J14" s="15"/>
    </row>
    <row r="15" spans="1:10" ht="15" x14ac:dyDescent="0.2">
      <c r="A15" s="80" t="str">
        <f>'DO NOT TOUCH'!A35</f>
        <v>NC12</v>
      </c>
      <c r="B15" s="84" t="str">
        <f>'DO NOT TOUCH'!B35</f>
        <v>Connection(s) greater than 32mm and up to and including 63mm - Standard</v>
      </c>
      <c r="C15" s="124" t="str">
        <f>'DO NOT TOUCH'!C35</f>
        <v>Per Connection</v>
      </c>
      <c r="D15" s="125">
        <f>'DO NOT TOUCH'!D35</f>
        <v>930</v>
      </c>
      <c r="E15" s="84" t="str">
        <f>'DO NOT TOUCH'!E35</f>
        <v>Contestable</v>
      </c>
      <c r="F15" s="126"/>
      <c r="G15" s="87">
        <f t="shared" si="2"/>
        <v>0</v>
      </c>
      <c r="H15" s="15">
        <f>'Overall Total'!$F$9</f>
        <v>30</v>
      </c>
      <c r="I15" s="81"/>
      <c r="J15" s="15"/>
    </row>
    <row r="16" spans="1:10" ht="15" x14ac:dyDescent="0.2">
      <c r="A16" s="80" t="str">
        <f>'DO NOT TOUCH'!A36</f>
        <v>NC12B</v>
      </c>
      <c r="B16" s="84" t="str">
        <f>'DO NOT TOUCH'!B36</f>
        <v>Connection(s) greater than 32mm and up to and including 63mm - Barrier</v>
      </c>
      <c r="C16" s="124" t="str">
        <f>'DO NOT TOUCH'!C36</f>
        <v>Per connection</v>
      </c>
      <c r="D16" s="125">
        <f>'DO NOT TOUCH'!D36</f>
        <v>1174</v>
      </c>
      <c r="E16" s="84" t="str">
        <f>'DO NOT TOUCH'!E36</f>
        <v>Contestable</v>
      </c>
      <c r="F16" s="126"/>
      <c r="G16" s="87">
        <f t="shared" ref="G16" si="3">SUM(D16*F16)</f>
        <v>0</v>
      </c>
      <c r="H16" s="15">
        <f>'Overall Total'!$F$9</f>
        <v>30</v>
      </c>
      <c r="I16" s="81"/>
      <c r="J16" s="15"/>
    </row>
    <row r="17" spans="1:10" ht="15" x14ac:dyDescent="0.2">
      <c r="A17" s="80" t="str">
        <f>'DO NOT TOUCH'!A37</f>
        <v>NC13</v>
      </c>
      <c r="B17" s="84" t="str">
        <f>'DO NOT TOUCH'!B37</f>
        <v>Connection(s) greater than 63mm and less than 100mm</v>
      </c>
      <c r="C17" s="124" t="str">
        <f>'DO NOT TOUCH'!C37</f>
        <v>Per connection</v>
      </c>
      <c r="D17" s="125">
        <f>'DO NOT TOUCH'!D37</f>
        <v>1475</v>
      </c>
      <c r="E17" s="84" t="str">
        <f>'DO NOT TOUCH'!E37</f>
        <v>Non-contestable</v>
      </c>
      <c r="F17" s="126"/>
      <c r="G17" s="87">
        <f t="shared" si="2"/>
        <v>0</v>
      </c>
      <c r="H17" s="15">
        <f>'Overall Total'!$F$9</f>
        <v>30</v>
      </c>
      <c r="I17" s="81"/>
      <c r="J17" s="15"/>
    </row>
    <row r="18" spans="1:10" ht="15" x14ac:dyDescent="0.2">
      <c r="A18" s="80" t="str">
        <f>'DO NOT TOUCH'!A38</f>
        <v>NC13B</v>
      </c>
      <c r="B18" s="84" t="str">
        <f>'DO NOT TOUCH'!B38</f>
        <v xml:space="preserve">Barrier Connection(s) greater than 63mm and less than 100mm </v>
      </c>
      <c r="C18" s="124" t="str">
        <f>'DO NOT TOUCH'!C38</f>
        <v>Per connection</v>
      </c>
      <c r="D18" s="125">
        <f>'DO NOT TOUCH'!D38</f>
        <v>1928</v>
      </c>
      <c r="E18" s="84" t="str">
        <f>'DO NOT TOUCH'!E38</f>
        <v>Non-contestable</v>
      </c>
      <c r="F18" s="126"/>
      <c r="G18" s="87">
        <f t="shared" ref="G18" si="4">SUM(D18*F18)</f>
        <v>0</v>
      </c>
      <c r="H18" s="15">
        <f>'Overall Total'!$F$9</f>
        <v>30</v>
      </c>
      <c r="I18" s="81"/>
      <c r="J18" s="15"/>
    </row>
    <row r="19" spans="1:10" ht="15" x14ac:dyDescent="0.2">
      <c r="A19" s="80" t="str">
        <f>'DO NOT TOUCH'!A39</f>
        <v>NC14</v>
      </c>
      <c r="B19" s="84" t="str">
        <f>'DO NOT TOUCH'!B39</f>
        <v>Connection(s) 100mm and greater</v>
      </c>
      <c r="C19" s="124" t="str">
        <f>'DO NOT TOUCH'!C39</f>
        <v>Per connection</v>
      </c>
      <c r="D19" s="125">
        <f>'DO NOT TOUCH'!D39</f>
        <v>1859</v>
      </c>
      <c r="E19" s="84" t="str">
        <f>'DO NOT TOUCH'!E39</f>
        <v>Non-contestable</v>
      </c>
      <c r="F19" s="126"/>
      <c r="G19" s="87">
        <f t="shared" si="2"/>
        <v>0</v>
      </c>
      <c r="H19" s="15">
        <f>'Overall Total'!$F$9</f>
        <v>30</v>
      </c>
      <c r="I19" s="81"/>
      <c r="J19" s="15"/>
    </row>
    <row r="20" spans="1:10" ht="15" x14ac:dyDescent="0.2">
      <c r="A20" s="80" t="str">
        <f>'DO NOT TOUCH'!A40</f>
        <v>NC14B</v>
      </c>
      <c r="B20" s="84" t="str">
        <f>'DO NOT TOUCH'!B40</f>
        <v xml:space="preserve">Barrier Connection(s) 100mm and greater - </v>
      </c>
      <c r="C20" s="124" t="str">
        <f>'DO NOT TOUCH'!C40</f>
        <v>Per connection</v>
      </c>
      <c r="D20" s="125">
        <f>'DO NOT TOUCH'!D40</f>
        <v>2312</v>
      </c>
      <c r="E20" s="84" t="str">
        <f>'DO NOT TOUCH'!E40</f>
        <v>Non-contestable</v>
      </c>
      <c r="F20" s="126"/>
      <c r="G20" s="87">
        <f t="shared" ref="G20" si="5">SUM(D20*F20)</f>
        <v>0</v>
      </c>
      <c r="H20" s="15">
        <f>'Overall Total'!$F$9</f>
        <v>30</v>
      </c>
      <c r="I20" s="81"/>
      <c r="J20" s="15"/>
    </row>
    <row r="21" spans="1:10" ht="15" x14ac:dyDescent="0.2">
      <c r="A21" s="80" t="str">
        <f>'DO NOT TOUCH'!A41</f>
        <v>NC15</v>
      </c>
      <c r="B21" s="84" t="str">
        <f>'DO NOT TOUCH'!B41</f>
        <v>Supply and Fit AMR meter only (meter screw in – no connection)</v>
      </c>
      <c r="C21" s="124" t="str">
        <f>'DO NOT TOUCH'!C41</f>
        <v>Per Meter</v>
      </c>
      <c r="D21" s="125">
        <f>'DO NOT TOUCH'!D41</f>
        <v>97</v>
      </c>
      <c r="E21" s="84" t="str">
        <f>'DO NOT TOUCH'!E41</f>
        <v>Contestable</v>
      </c>
      <c r="F21" s="126"/>
      <c r="G21" s="87">
        <f t="shared" si="2"/>
        <v>0</v>
      </c>
      <c r="H21" s="15">
        <f>'Overall Total'!$F$9</f>
        <v>30</v>
      </c>
      <c r="I21" s="81"/>
      <c r="J21" s="15"/>
    </row>
    <row r="22" spans="1:10" ht="15" x14ac:dyDescent="0.2">
      <c r="A22" s="80" t="str">
        <f>'DO NOT TOUCH'!A42</f>
        <v>NC16</v>
      </c>
      <c r="B22" s="84" t="str">
        <f>'DO NOT TOUCH'!B42</f>
        <v>Boundary Box replacement</v>
      </c>
      <c r="C22" s="124" t="str">
        <f>'DO NOT TOUCH'!C42</f>
        <v>Per box</v>
      </c>
      <c r="D22" s="125">
        <f>'DO NOT TOUCH'!D42</f>
        <v>425</v>
      </c>
      <c r="E22" s="84" t="str">
        <f>'DO NOT TOUCH'!E42</f>
        <v>Contestable</v>
      </c>
      <c r="F22" s="126"/>
      <c r="G22" s="87">
        <f t="shared" si="2"/>
        <v>0</v>
      </c>
      <c r="H22" s="15">
        <f>'Overall Total'!$F$9</f>
        <v>30</v>
      </c>
      <c r="I22" s="81"/>
      <c r="J22" s="15"/>
    </row>
    <row r="23" spans="1:10" ht="28.35" customHeight="1" x14ac:dyDescent="0.2">
      <c r="A23" s="131" t="s">
        <v>148</v>
      </c>
      <c r="B23" s="131"/>
      <c r="C23" s="131"/>
      <c r="D23" s="131"/>
      <c r="E23" s="131"/>
      <c r="F23" s="90"/>
      <c r="G23" s="81"/>
      <c r="H23" s="81"/>
      <c r="I23" s="81"/>
      <c r="J23" s="15"/>
    </row>
    <row r="24" spans="1:10" ht="28.5" x14ac:dyDescent="0.2">
      <c r="A24" s="80" t="str">
        <f>'DO NOT TOUCH'!A48</f>
        <v>NC17A</v>
      </c>
      <c r="B24" s="103" t="str">
        <f>'DO NOT TOUCH'!B48</f>
        <v>Standard connections up to 32mm diameter and trench work up to 2m in length</v>
      </c>
      <c r="C24" s="124" t="str">
        <f>'DO NOT TOUCH'!C48</f>
        <v>Per connection</v>
      </c>
      <c r="D24" s="132">
        <f>'DO NOT TOUCH'!D48</f>
        <v>1732</v>
      </c>
      <c r="E24" s="84" t="str">
        <f>'DO NOT TOUCH'!E41</f>
        <v>Contestable</v>
      </c>
      <c r="F24" s="133"/>
      <c r="G24" s="87">
        <f>SUM(D24*F24)</f>
        <v>0</v>
      </c>
      <c r="H24" s="15">
        <f>'Overall Total'!$F$9</f>
        <v>30</v>
      </c>
      <c r="I24" s="81"/>
      <c r="J24" s="15"/>
    </row>
    <row r="25" spans="1:10" ht="15" x14ac:dyDescent="0.2">
      <c r="A25" s="80" t="str">
        <f>'DO NOT TOUCH'!A49</f>
        <v>NC17B</v>
      </c>
      <c r="B25" s="103" t="str">
        <f>'DO NOT TOUCH'!B49</f>
        <v>Barrier connections up to 32mm diameter and trench work up to 2m in length</v>
      </c>
      <c r="C25" s="124" t="str">
        <f>'DO NOT TOUCH'!C49</f>
        <v>Per connection</v>
      </c>
      <c r="D25" s="132">
        <f>'DO NOT TOUCH'!D49</f>
        <v>1966</v>
      </c>
      <c r="E25" s="84" t="str">
        <f>'DO NOT TOUCH'!E42</f>
        <v>Contestable</v>
      </c>
      <c r="F25" s="133"/>
      <c r="G25" s="87">
        <f>SUM(D25*F25)</f>
        <v>0</v>
      </c>
      <c r="H25" s="15">
        <f>'Overall Total'!$F$9</f>
        <v>30</v>
      </c>
      <c r="I25" s="81"/>
      <c r="J25" s="15"/>
    </row>
    <row r="26" spans="1:10" ht="28.35" customHeight="1" x14ac:dyDescent="0.2">
      <c r="A26" s="80" t="str">
        <f>'DO NOT TOUCH'!A50</f>
        <v>NC18A</v>
      </c>
      <c r="B26" s="103" t="str">
        <f>'DO NOT TOUCH'!B50</f>
        <v>In addition to the first connection up 32mm diameter up to four further 25mm/32mm service pipes may be laid in the same trench and connected on the same date as the first connection. Charge covers up to 2m in length.
Per meterage rate shall be applied for additional connections greater than 2m in length</v>
      </c>
      <c r="C26" s="124" t="str">
        <f>'DO NOT TOUCH'!C42</f>
        <v>Per box</v>
      </c>
      <c r="D26" s="132">
        <f>'DO NOT TOUCH'!D50</f>
        <v>307</v>
      </c>
      <c r="E26" s="134" t="str">
        <f>'DO NOT TOUCH'!E42</f>
        <v>Contestable</v>
      </c>
      <c r="F26" s="126"/>
      <c r="G26" s="87">
        <f t="shared" ref="G26:G28" si="6">SUM(D26*F26)</f>
        <v>0</v>
      </c>
      <c r="H26" s="15">
        <f>'Overall Total'!$F$9</f>
        <v>30</v>
      </c>
      <c r="I26" s="81"/>
      <c r="J26" s="15"/>
    </row>
    <row r="27" spans="1:10" ht="28.35" customHeight="1" x14ac:dyDescent="0.2">
      <c r="A27" s="80" t="str">
        <f>'DO NOT TOUCH'!A51</f>
        <v>NC18B</v>
      </c>
      <c r="B27" s="103" t="str">
        <f>'DO NOT TOUCH'!B51</f>
        <v>Barrier - In addition to the first connection up 32mm diameter up to four further 25mm/32mm service pipes may be laid in the same trench and connected on the same date as the first connection. Charge covers up to 2m in length.
Per meterage rate shall be applied for additional connections greater than 2m in length</v>
      </c>
      <c r="C27" s="124" t="str">
        <f>'DO NOT TOUCH'!C43</f>
        <v>Per connection</v>
      </c>
      <c r="D27" s="132">
        <f>'DO NOT TOUCH'!D51</f>
        <v>401</v>
      </c>
      <c r="E27" s="134" t="str">
        <f>'DO NOT TOUCH'!E43</f>
        <v>Non-contestable</v>
      </c>
      <c r="F27" s="126"/>
      <c r="G27" s="87">
        <f t="shared" ref="G27" si="7">SUM(D27*F27)</f>
        <v>0</v>
      </c>
      <c r="H27" s="15">
        <f>'Overall Total'!$F$9</f>
        <v>30</v>
      </c>
      <c r="I27" s="81"/>
      <c r="J27" s="15"/>
    </row>
    <row r="28" spans="1:10" ht="55.7" customHeight="1" x14ac:dyDescent="0.2">
      <c r="A28" s="80" t="str">
        <f>'DO NOT TOUCH'!A52</f>
        <v>NC19A</v>
      </c>
      <c r="B28" s="103" t="str">
        <f>'DO NOT TOUCH'!B52</f>
        <v xml:space="preserve">Non-standard connections greater than 32mm and up to 63mm diameter and
 trench work up to 2mm in length Where South West Water/Bournemouth 
Water undertakes the opening and closing of a trench </v>
      </c>
      <c r="C28" s="124" t="str">
        <f>'DO NOT TOUCH'!C48</f>
        <v>Per connection</v>
      </c>
      <c r="D28" s="132">
        <f>'DO NOT TOUCH'!D52</f>
        <v>2655</v>
      </c>
      <c r="E28" s="134" t="str">
        <f>'DO NOT TOUCH'!E48</f>
        <v>Contestable</v>
      </c>
      <c r="F28" s="126"/>
      <c r="G28" s="87">
        <f t="shared" si="6"/>
        <v>0</v>
      </c>
      <c r="H28" s="15">
        <f>'Overall Total'!$F$9</f>
        <v>30</v>
      </c>
      <c r="I28" s="81"/>
      <c r="J28" s="15"/>
    </row>
    <row r="29" spans="1:10" ht="50.65" customHeight="1" x14ac:dyDescent="0.2">
      <c r="A29" s="80" t="str">
        <f>'DO NOT TOUCH'!A53</f>
        <v>NC19B</v>
      </c>
      <c r="B29" s="103" t="str">
        <f>'DO NOT TOUCH'!B53</f>
        <v>Barrier Non-standard connections greater than 32mm and up to 63mm diameter and trench work up to 2mm in length Where South West Water/Bournemouth Water undertakes the opening and closing of a trench</v>
      </c>
      <c r="C29" s="124" t="str">
        <f>'DO NOT TOUCH'!C49</f>
        <v>Per connection</v>
      </c>
      <c r="D29" s="132">
        <f>'DO NOT TOUCH'!D53</f>
        <v>2968</v>
      </c>
      <c r="E29" s="134" t="str">
        <f>'DO NOT TOUCH'!E49</f>
        <v>Contestable</v>
      </c>
      <c r="F29" s="126"/>
      <c r="G29" s="87">
        <f t="shared" ref="G29" si="8">SUM(D29*F29)</f>
        <v>0</v>
      </c>
      <c r="H29" s="15">
        <f>'Overall Total'!$F$9</f>
        <v>30</v>
      </c>
      <c r="I29" s="81"/>
      <c r="J29" s="15"/>
    </row>
    <row r="30" spans="1:10" ht="49.7" customHeight="1" x14ac:dyDescent="0.2">
      <c r="A30" s="80" t="str">
        <f>'DO NOT TOUCH'!A54</f>
        <v>NC20A</v>
      </c>
      <c r="B30" s="103" t="str">
        <f>'DO NOT TOUCH'!B54</f>
        <v>Non-standard connections greater than 63mm and up to 100mm diameter 
and trench work up to 2m in length Where South West Water/Bournemouth 
Water undertakes the opening and closing of a trench</v>
      </c>
      <c r="C30" s="124" t="str">
        <f>'DO NOT TOUCH'!C50</f>
        <v>Per connection</v>
      </c>
      <c r="D30" s="132">
        <f>'DO NOT TOUCH'!D54</f>
        <v>3153</v>
      </c>
      <c r="E30" s="134" t="str">
        <f>'DO NOT TOUCH'!E50</f>
        <v>Contestable</v>
      </c>
      <c r="F30" s="126"/>
      <c r="G30" s="87">
        <f t="shared" ref="G30:G31" si="9">SUM(D30*F30)</f>
        <v>0</v>
      </c>
      <c r="H30" s="15">
        <f>'Overall Total'!$F$9</f>
        <v>30</v>
      </c>
      <c r="I30" s="81"/>
      <c r="J30" s="15"/>
    </row>
    <row r="31" spans="1:10" ht="57" x14ac:dyDescent="0.2">
      <c r="A31" s="80" t="str">
        <f>'DO NOT TOUCH'!A55</f>
        <v>NC20B</v>
      </c>
      <c r="B31" s="103" t="str">
        <f>'DO NOT TOUCH'!B55</f>
        <v>Barrier Non-standard connections greater than 63mm and up to 100mm diameter 
and trench work up to 2m in length Where South West Water/Bournemouth 
Water undertakes the opening and closing of a trench</v>
      </c>
      <c r="C31" s="124" t="str">
        <f>'DO NOT TOUCH'!C51</f>
        <v>Per connection</v>
      </c>
      <c r="D31" s="132">
        <f>'DO NOT TOUCH'!D55</f>
        <v>3697</v>
      </c>
      <c r="E31" s="134" t="str">
        <f>'DO NOT TOUCH'!E51</f>
        <v>Contestable</v>
      </c>
      <c r="F31" s="126"/>
      <c r="G31" s="87">
        <f t="shared" si="9"/>
        <v>0</v>
      </c>
      <c r="H31" s="15">
        <f>'Overall Total'!$F$9</f>
        <v>30</v>
      </c>
      <c r="I31" s="81"/>
      <c r="J31" s="15"/>
    </row>
    <row r="32" spans="1:10" ht="54" customHeight="1" x14ac:dyDescent="0.2">
      <c r="A32" s="80" t="str">
        <f>'DO NOT TOUCH'!A56</f>
        <v>NC21</v>
      </c>
      <c r="B32" s="103" t="str">
        <f>'DO NOT TOUCH'!B56</f>
        <v>Non-standard connections greater than 100mm diameter and trench work up 
to 2m in length Where South West Water/Bournemouth Water undertakes the 
opening and closing of a trench</v>
      </c>
      <c r="C32" s="124" t="str">
        <f>'DO NOT TOUCH'!C52</f>
        <v>Per connection</v>
      </c>
      <c r="D32" s="132">
        <f>'DO NOT TOUCH'!D56</f>
        <v>3461</v>
      </c>
      <c r="E32" s="134" t="str">
        <f>'DO NOT TOUCH'!E52</f>
        <v>Contestable</v>
      </c>
      <c r="F32" s="126"/>
      <c r="G32" s="87">
        <f t="shared" ref="G32:G39" si="10">SUM(D32*F32)</f>
        <v>0</v>
      </c>
      <c r="H32" s="15">
        <f>'Overall Total'!$F$9</f>
        <v>30</v>
      </c>
      <c r="I32" s="81"/>
      <c r="J32" s="15"/>
    </row>
    <row r="33" spans="1:10" ht="54" customHeight="1" x14ac:dyDescent="0.2">
      <c r="A33" s="80" t="str">
        <f>'DO NOT TOUCH'!A57</f>
        <v>NC21B</v>
      </c>
      <c r="B33" s="103" t="str">
        <f>'DO NOT TOUCH'!B57</f>
        <v>Barrier Non-standard connections greater than 100mm diameter and trench work up to 2m in length Where South West Water/Bournemouth Water undertakes the opening and closing of a trench</v>
      </c>
      <c r="C33" s="124" t="str">
        <f>'DO NOT TOUCH'!C53</f>
        <v>Per connection</v>
      </c>
      <c r="D33" s="132">
        <f>'DO NOT TOUCH'!D57</f>
        <v>4014</v>
      </c>
      <c r="E33" s="134" t="str">
        <f>'DO NOT TOUCH'!E53</f>
        <v>Contestable</v>
      </c>
      <c r="F33" s="126"/>
      <c r="G33" s="87">
        <f t="shared" si="10"/>
        <v>0</v>
      </c>
      <c r="H33" s="15">
        <f>'Overall Total'!$F$9</f>
        <v>30</v>
      </c>
      <c r="I33" s="81"/>
      <c r="J33" s="15"/>
    </row>
    <row r="34" spans="1:10" ht="28.35" customHeight="1" x14ac:dyDescent="0.2">
      <c r="A34" s="80" t="str">
        <f>'DO NOT TOUCH'!A58</f>
        <v>NC23</v>
      </c>
      <c r="B34" s="103" t="str">
        <f>'DO NOT TOUCH'!B58</f>
        <v>Connections greater than 2m in length In addition to each relevant offsite 
connection charge (above) an extra over charge for each metre greater than 
2m, by surface type and diameter: Pre-excavated – up to 90mm diameter</v>
      </c>
      <c r="C34" s="124" t="str">
        <f>'DO NOT TOUCH'!C54</f>
        <v>Per connection</v>
      </c>
      <c r="D34" s="132">
        <f>'DO NOT TOUCH'!D58</f>
        <v>129</v>
      </c>
      <c r="E34" s="134" t="str">
        <f>'DO NOT TOUCH'!E54</f>
        <v>Non-contestable</v>
      </c>
      <c r="F34" s="126"/>
      <c r="G34" s="87">
        <f t="shared" si="10"/>
        <v>0</v>
      </c>
      <c r="H34" s="15">
        <f>'Overall Total'!$F$9</f>
        <v>30</v>
      </c>
      <c r="I34" s="81"/>
      <c r="J34" s="15"/>
    </row>
    <row r="35" spans="1:10" ht="28.35" customHeight="1" x14ac:dyDescent="0.2">
      <c r="A35" s="80" t="str">
        <f>'DO NOT TOUCH'!A59</f>
        <v>NC24</v>
      </c>
      <c r="B35" s="103" t="str">
        <f>'DO NOT TOUCH'!B59</f>
        <v>Unmade surface – up to 90mm diameter</v>
      </c>
      <c r="C35" s="124" t="str">
        <f>'DO NOT TOUCH'!C55</f>
        <v>Per connection</v>
      </c>
      <c r="D35" s="132">
        <f>'DO NOT TOUCH'!D59</f>
        <v>163</v>
      </c>
      <c r="E35" s="134" t="str">
        <f>'DO NOT TOUCH'!E55</f>
        <v>Non-contestable</v>
      </c>
      <c r="F35" s="126"/>
      <c r="G35" s="87">
        <f t="shared" si="10"/>
        <v>0</v>
      </c>
      <c r="H35" s="15">
        <f>'Overall Total'!$F$9</f>
        <v>30</v>
      </c>
      <c r="I35" s="81"/>
      <c r="J35" s="15"/>
    </row>
    <row r="36" spans="1:10" ht="28.35" customHeight="1" x14ac:dyDescent="0.2">
      <c r="A36" s="80" t="str">
        <f>'DO NOT TOUCH'!A60</f>
        <v>NC25</v>
      </c>
      <c r="B36" s="103" t="str">
        <f>'DO NOT TOUCH'!B60</f>
        <v>Made surface – up to 90mm diameter</v>
      </c>
      <c r="C36" s="124" t="str">
        <f>'DO NOT TOUCH'!C56</f>
        <v>Per connection</v>
      </c>
      <c r="D36" s="132">
        <f>'DO NOT TOUCH'!D60</f>
        <v>275</v>
      </c>
      <c r="E36" s="134" t="str">
        <f>'DO NOT TOUCH'!E56</f>
        <v>Non-contestable</v>
      </c>
      <c r="F36" s="126"/>
      <c r="G36" s="87">
        <f t="shared" si="10"/>
        <v>0</v>
      </c>
      <c r="H36" s="15">
        <f>'Overall Total'!$F$9</f>
        <v>30</v>
      </c>
      <c r="I36" s="81"/>
      <c r="J36" s="15"/>
    </row>
    <row r="37" spans="1:10" ht="15" x14ac:dyDescent="0.2">
      <c r="A37" s="80" t="str">
        <f>'DO NOT TOUCH'!A61</f>
        <v>NC26</v>
      </c>
      <c r="B37" s="103" t="str">
        <f>'DO NOT TOUCH'!B61</f>
        <v>Pre-excavated – greater than 90mm diameter</v>
      </c>
      <c r="C37" s="124" t="str">
        <f>'DO NOT TOUCH'!C57</f>
        <v>Per connection</v>
      </c>
      <c r="D37" s="132">
        <f>'DO NOT TOUCH'!D61</f>
        <v>197</v>
      </c>
      <c r="E37" s="134" t="str">
        <f>'DO NOT TOUCH'!E57</f>
        <v>Non-contestable</v>
      </c>
      <c r="F37" s="126"/>
      <c r="G37" s="87">
        <f t="shared" si="10"/>
        <v>0</v>
      </c>
      <c r="H37" s="15">
        <f>'Overall Total'!$F$9</f>
        <v>30</v>
      </c>
      <c r="I37" s="81"/>
      <c r="J37" s="15"/>
    </row>
    <row r="38" spans="1:10" ht="15" x14ac:dyDescent="0.2">
      <c r="A38" s="80" t="str">
        <f>'DO NOT TOUCH'!A62</f>
        <v>NC27</v>
      </c>
      <c r="B38" s="103" t="str">
        <f>'DO NOT TOUCH'!B62</f>
        <v>Unmade surface – greater than 90mm diameter</v>
      </c>
      <c r="C38" s="124" t="str">
        <f>'DO NOT TOUCH'!C58</f>
        <v>Per metre</v>
      </c>
      <c r="D38" s="132">
        <f>'DO NOT TOUCH'!D62</f>
        <v>238</v>
      </c>
      <c r="E38" s="134" t="str">
        <f>'DO NOT TOUCH'!E58</f>
        <v>Contestable</v>
      </c>
      <c r="F38" s="126"/>
      <c r="G38" s="87">
        <f t="shared" si="10"/>
        <v>0</v>
      </c>
      <c r="H38" s="15">
        <f>'Overall Total'!$F$9</f>
        <v>30</v>
      </c>
      <c r="I38" s="81"/>
      <c r="J38" s="15"/>
    </row>
    <row r="39" spans="1:10" ht="15" x14ac:dyDescent="0.2">
      <c r="A39" s="80" t="str">
        <f>'DO NOT TOUCH'!A63</f>
        <v>NC28</v>
      </c>
      <c r="B39" s="103" t="str">
        <f>'DO NOT TOUCH'!B63</f>
        <v>Made surface – greater than 90mm diameter</v>
      </c>
      <c r="C39" s="124" t="str">
        <f>'DO NOT TOUCH'!C59</f>
        <v>Per metre</v>
      </c>
      <c r="D39" s="132">
        <f>'DO NOT TOUCH'!D63</f>
        <v>356</v>
      </c>
      <c r="E39" s="134" t="str">
        <f>'DO NOT TOUCH'!E59</f>
        <v>Contestable</v>
      </c>
      <c r="F39" s="126"/>
      <c r="G39" s="87">
        <f t="shared" si="10"/>
        <v>0</v>
      </c>
      <c r="H39" s="15">
        <f>'Overall Total'!$F$9</f>
        <v>30</v>
      </c>
      <c r="I39" s="81"/>
      <c r="J39" s="15"/>
    </row>
    <row r="40" spans="1:10" ht="15" x14ac:dyDescent="0.2">
      <c r="A40" s="135" t="s">
        <v>271</v>
      </c>
      <c r="B40" s="135"/>
      <c r="C40" s="135"/>
      <c r="D40" s="135"/>
      <c r="E40" s="135"/>
      <c r="F40" s="135"/>
      <c r="G40" s="135"/>
      <c r="H40" s="135"/>
      <c r="I40" s="135"/>
      <c r="J40" s="135"/>
    </row>
    <row r="41" spans="1:10" ht="15" x14ac:dyDescent="0.2">
      <c r="A41" s="80" t="str">
        <f>'DO NOT TOUCH'!A43</f>
        <v>NC22</v>
      </c>
      <c r="B41" s="103" t="str">
        <f>'DO NOT TOUCH'!B43</f>
        <v>Water regulations inspection</v>
      </c>
      <c r="C41" s="124" t="str">
        <f>'DO NOT TOUCH'!C43</f>
        <v>Per connection</v>
      </c>
      <c r="D41" s="132">
        <f>'DO NOT TOUCH'!D43</f>
        <v>27</v>
      </c>
      <c r="E41" s="134" t="str">
        <f>'DO NOT TOUCH'!E43</f>
        <v>Non-contestable</v>
      </c>
      <c r="F41" s="86"/>
      <c r="G41" s="87">
        <f t="shared" ref="G41:G45" si="11">SUM(D41*F41)</f>
        <v>0</v>
      </c>
      <c r="H41" s="15">
        <f>'Overall Total'!$F$9</f>
        <v>30</v>
      </c>
      <c r="I41" s="81"/>
      <c r="J41" s="15"/>
    </row>
    <row r="42" spans="1:10" ht="28.5" x14ac:dyDescent="0.2">
      <c r="A42" s="80" t="str">
        <f>'DO NOT TOUCH'!A44</f>
        <v>NC11</v>
      </c>
      <c r="B42" s="103" t="str">
        <f>'DO NOT TOUCH'!B44</f>
        <v>Where we attend to make a pre-booked connection but the site is not ready for connection</v>
      </c>
      <c r="C42" s="124" t="str">
        <f>'DO NOT TOUCH'!C44</f>
        <v>Per Connection</v>
      </c>
      <c r="D42" s="132">
        <f>'DO NOT TOUCH'!D44</f>
        <v>114</v>
      </c>
      <c r="E42" s="134" t="str">
        <f>'DO NOT TOUCH'!E44</f>
        <v>Non-contestable</v>
      </c>
      <c r="F42" s="86"/>
      <c r="G42" s="87">
        <f t="shared" si="11"/>
        <v>0</v>
      </c>
      <c r="H42" s="15">
        <f>'Overall Total'!$F$9</f>
        <v>30</v>
      </c>
      <c r="I42" s="81"/>
      <c r="J42" s="15"/>
    </row>
    <row r="43" spans="1:10" ht="28.5" x14ac:dyDescent="0.2">
      <c r="A43" s="80" t="str">
        <f>'DO NOT TOUCH'!A45</f>
        <v>n/a</v>
      </c>
      <c r="B43" s="103" t="str">
        <f>'DO NOT TOUCH'!B45</f>
        <v>Where a customer cancels or postpones a connection all third party costs incurred will be payable by the applicant.</v>
      </c>
      <c r="C43" s="124" t="str">
        <f>'DO NOT TOUCH'!C45</f>
        <v>Per connection</v>
      </c>
      <c r="D43" s="132">
        <f>'DO NOT TOUCH'!D45</f>
        <v>0</v>
      </c>
      <c r="E43" s="134" t="str">
        <f>'DO NOT TOUCH'!E45</f>
        <v>Non-contestable</v>
      </c>
      <c r="F43" s="136"/>
      <c r="G43" s="87">
        <f t="shared" si="11"/>
        <v>0</v>
      </c>
      <c r="H43" s="15">
        <f>'Overall Total'!$F$9</f>
        <v>30</v>
      </c>
      <c r="I43" s="81"/>
      <c r="J43" s="15" t="s">
        <v>280</v>
      </c>
    </row>
    <row r="44" spans="1:10" ht="28.5" x14ac:dyDescent="0.2">
      <c r="A44" s="80" t="str">
        <f>'DO NOT TOUCH'!A46</f>
        <v>NC3b</v>
      </c>
      <c r="B44" s="103" t="str">
        <f>'DO NOT TOUCH'!B46</f>
        <v>Second and subsequent site survey/visit and/or updated quotation (offsite connections only)</v>
      </c>
      <c r="C44" s="124" t="str">
        <f>'DO NOT TOUCH'!C46</f>
        <v>Per Survey/visit</v>
      </c>
      <c r="D44" s="132">
        <f>'DO NOT TOUCH'!D46</f>
        <v>122</v>
      </c>
      <c r="E44" s="134" t="str">
        <f>'DO NOT TOUCH'!E46</f>
        <v>Non-contestable</v>
      </c>
      <c r="F44" s="136"/>
      <c r="G44" s="87">
        <f t="shared" si="11"/>
        <v>0</v>
      </c>
      <c r="H44" s="15">
        <f>'Overall Total'!$F$9</f>
        <v>30</v>
      </c>
      <c r="I44" s="81"/>
      <c r="J44" s="15"/>
    </row>
    <row r="45" spans="1:10" ht="28.5" x14ac:dyDescent="0.2">
      <c r="A45" s="80" t="str">
        <f>'DO NOT TOUCH'!A47</f>
        <v>NC2b</v>
      </c>
      <c r="B45" s="103" t="str">
        <f>'DO NOT TOUCH'!B47</f>
        <v>Where a customer requests a copy invoice, proforma invoice, copy of existing quotte (onsite or offsite) and/or updated onsite quote</v>
      </c>
      <c r="C45" s="124" t="str">
        <f>'DO NOT TOUCH'!C47</f>
        <v>Per item</v>
      </c>
      <c r="D45" s="132">
        <f>'DO NOT TOUCH'!D47</f>
        <v>12</v>
      </c>
      <c r="E45" s="134" t="str">
        <f>'DO NOT TOUCH'!E47</f>
        <v>Non-contestable</v>
      </c>
      <c r="F45" s="136"/>
      <c r="G45" s="87">
        <f t="shared" si="11"/>
        <v>0</v>
      </c>
      <c r="H45" s="15">
        <f>'Overall Total'!$F$9</f>
        <v>30</v>
      </c>
      <c r="I45" s="81"/>
      <c r="J45" s="15"/>
    </row>
    <row r="46" spans="1:10" ht="15" x14ac:dyDescent="0.25">
      <c r="A46" s="81"/>
      <c r="B46" s="139" t="s">
        <v>96</v>
      </c>
      <c r="C46" s="140"/>
      <c r="D46" s="141"/>
      <c r="E46" s="142"/>
      <c r="F46" s="143"/>
      <c r="G46" s="122">
        <f>SUM(G5:G39)</f>
        <v>0</v>
      </c>
      <c r="H46" s="81"/>
      <c r="I46" s="81"/>
      <c r="J46" s="81"/>
    </row>
  </sheetData>
  <sheetProtection algorithmName="SHA-512" hashValue="lC4zUTUSlsciffH+PJ0FBuOy/OAo2mzoRN0O8L4V16TXND7AJyIzwqSvP+dQgQ92OqazxrsYVB8tHJ/K5x0f1g==" saltValue="CFlbuoYNhWqdhPhgNCMUNw==" spinCount="100000" sheet="1" objects="1" scenarios="1" selectLockedCells="1"/>
  <autoFilter ref="A3:J46" xr:uid="{00000000-0001-0000-0300-000000000000}"/>
  <mergeCells count="5">
    <mergeCell ref="A40:J40"/>
    <mergeCell ref="A4:E4"/>
    <mergeCell ref="A2:G2"/>
    <mergeCell ref="A8:E8"/>
    <mergeCell ref="A23:E2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6"/>
  <sheetViews>
    <sheetView zoomScale="90" zoomScaleNormal="90" workbookViewId="0">
      <selection activeCell="F4" sqref="F4"/>
    </sheetView>
  </sheetViews>
  <sheetFormatPr defaultRowHeight="14.25" x14ac:dyDescent="0.2"/>
  <cols>
    <col min="1" max="1" width="9" style="10"/>
    <col min="2" max="2" width="31.625" style="10" customWidth="1"/>
    <col min="3" max="3" width="20.75" style="10" customWidth="1"/>
    <col min="4" max="4" width="15.125" style="10" customWidth="1"/>
    <col min="5" max="5" width="25.25" style="10" customWidth="1"/>
    <col min="6" max="6" width="9" style="10"/>
    <col min="7" max="7" width="10.875" style="10" customWidth="1"/>
    <col min="8" max="8" width="9" style="10"/>
    <col min="9" max="9" width="4.125" style="10" customWidth="1"/>
    <col min="10" max="10" width="19.875" style="10" customWidth="1"/>
    <col min="11" max="16384" width="9" style="10"/>
  </cols>
  <sheetData>
    <row r="1" spans="1:10" ht="15" x14ac:dyDescent="0.25">
      <c r="A1" s="79" t="s">
        <v>106</v>
      </c>
      <c r="B1" s="79"/>
      <c r="C1" s="79"/>
      <c r="D1" s="79"/>
      <c r="E1" s="79"/>
      <c r="F1" s="79"/>
      <c r="G1" s="79"/>
    </row>
    <row r="2" spans="1:10" ht="15" x14ac:dyDescent="0.25">
      <c r="A2" s="17" t="s">
        <v>0</v>
      </c>
      <c r="B2" s="17" t="s">
        <v>1</v>
      </c>
      <c r="C2" s="17" t="s">
        <v>10</v>
      </c>
      <c r="D2" s="18" t="s">
        <v>2</v>
      </c>
      <c r="E2" s="17" t="s">
        <v>3</v>
      </c>
      <c r="F2" s="9" t="s">
        <v>95</v>
      </c>
      <c r="G2" s="17" t="s">
        <v>96</v>
      </c>
      <c r="H2" s="8" t="s">
        <v>135</v>
      </c>
      <c r="I2" s="81"/>
      <c r="J2" s="24" t="s">
        <v>269</v>
      </c>
    </row>
    <row r="3" spans="1:10" ht="15" x14ac:dyDescent="0.2">
      <c r="A3" s="144" t="str">
        <f>'DO NOT TOUCH'!A64</f>
        <v>SA1</v>
      </c>
      <c r="B3" s="147" t="s">
        <v>47</v>
      </c>
      <c r="C3" s="147" t="s">
        <v>48</v>
      </c>
      <c r="D3" s="148">
        <f>'DO NOT TOUCH'!D64</f>
        <v>489</v>
      </c>
      <c r="E3" s="147" t="s">
        <v>4</v>
      </c>
      <c r="F3" s="149"/>
      <c r="G3" s="91">
        <f>SUM(D3*F3)</f>
        <v>0</v>
      </c>
      <c r="H3" s="150">
        <f>'Overall Total'!F10</f>
        <v>42</v>
      </c>
      <c r="I3" s="81"/>
      <c r="J3" s="15"/>
    </row>
    <row r="4" spans="1:10" ht="38.65" customHeight="1" x14ac:dyDescent="0.2">
      <c r="A4" s="80" t="str">
        <f>'DO NOT TOUCH'!A65</f>
        <v>SA2</v>
      </c>
      <c r="B4" s="84" t="s">
        <v>49</v>
      </c>
      <c r="C4" s="106" t="s">
        <v>310</v>
      </c>
      <c r="D4" s="29">
        <f>'DO NOT TOUCH'!D65</f>
        <v>19</v>
      </c>
      <c r="E4" s="84" t="s">
        <v>4</v>
      </c>
      <c r="F4" s="86"/>
      <c r="G4" s="87">
        <f t="shared" ref="G4:G6" si="0">SUM(D4*F4)</f>
        <v>0</v>
      </c>
      <c r="H4" s="84">
        <f t="shared" ref="H4:H12" si="1">$H$3</f>
        <v>42</v>
      </c>
      <c r="I4" s="81"/>
      <c r="J4" s="15" t="s">
        <v>311</v>
      </c>
    </row>
    <row r="5" spans="1:10" ht="28.5" x14ac:dyDescent="0.2">
      <c r="A5" s="80" t="str">
        <f>'DO NOT TOUCH'!A66</f>
        <v>SA3</v>
      </c>
      <c r="B5" s="146" t="s">
        <v>51</v>
      </c>
      <c r="C5" s="106" t="s">
        <v>313</v>
      </c>
      <c r="D5" s="29">
        <f>'DO NOT TOUCH'!D66</f>
        <v>24</v>
      </c>
      <c r="E5" s="84" t="s">
        <v>4</v>
      </c>
      <c r="F5" s="86"/>
      <c r="G5" s="87">
        <f t="shared" si="0"/>
        <v>0</v>
      </c>
      <c r="H5" s="84">
        <f t="shared" si="1"/>
        <v>42</v>
      </c>
      <c r="I5" s="81"/>
      <c r="J5" s="15" t="s">
        <v>312</v>
      </c>
    </row>
    <row r="6" spans="1:10" ht="28.5" x14ac:dyDescent="0.2">
      <c r="A6" s="80" t="str">
        <f>'DO NOT TOUCH'!A67</f>
        <v>SA4</v>
      </c>
      <c r="B6" s="146" t="s">
        <v>52</v>
      </c>
      <c r="C6" s="106" t="s">
        <v>314</v>
      </c>
      <c r="D6" s="29">
        <f>'DO NOT TOUCH'!D67</f>
        <v>52</v>
      </c>
      <c r="E6" s="84" t="s">
        <v>4</v>
      </c>
      <c r="F6" s="86"/>
      <c r="G6" s="87">
        <f t="shared" si="0"/>
        <v>0</v>
      </c>
      <c r="H6" s="146">
        <f t="shared" si="1"/>
        <v>42</v>
      </c>
      <c r="I6" s="81"/>
      <c r="J6" s="15" t="s">
        <v>312</v>
      </c>
    </row>
    <row r="7" spans="1:10" ht="15" x14ac:dyDescent="0.2">
      <c r="A7" s="80" t="str">
        <f>'DO NOT TOUCH'!A68</f>
        <v>SA5</v>
      </c>
      <c r="B7" s="146" t="s">
        <v>54</v>
      </c>
      <c r="C7" s="84" t="s">
        <v>55</v>
      </c>
      <c r="D7" s="145">
        <f>'DO NOT TOUCH'!D68</f>
        <v>367</v>
      </c>
      <c r="E7" s="84" t="s">
        <v>4</v>
      </c>
      <c r="F7" s="86"/>
      <c r="G7" s="87">
        <f t="shared" ref="G7:G10" si="2">SUM(D7*F7)</f>
        <v>0</v>
      </c>
      <c r="H7" s="15">
        <f t="shared" si="1"/>
        <v>42</v>
      </c>
      <c r="I7" s="81"/>
      <c r="J7" s="15"/>
    </row>
    <row r="8" spans="1:10" ht="15" x14ac:dyDescent="0.2">
      <c r="A8" s="80" t="str">
        <f>'DO NOT TOUCH'!A69</f>
        <v>SA6</v>
      </c>
      <c r="B8" s="146" t="s">
        <v>56</v>
      </c>
      <c r="C8" s="84" t="s">
        <v>57</v>
      </c>
      <c r="D8" s="145">
        <f>'DO NOT TOUCH'!D69</f>
        <v>204</v>
      </c>
      <c r="E8" s="84" t="s">
        <v>4</v>
      </c>
      <c r="F8" s="86"/>
      <c r="G8" s="87">
        <f t="shared" si="2"/>
        <v>0</v>
      </c>
      <c r="H8" s="15">
        <f t="shared" si="1"/>
        <v>42</v>
      </c>
      <c r="I8" s="81"/>
      <c r="J8" s="15"/>
    </row>
    <row r="9" spans="1:10" ht="28.5" x14ac:dyDescent="0.2">
      <c r="A9" s="80" t="str">
        <f>'DO NOT TOUCH'!A70</f>
        <v>SA9</v>
      </c>
      <c r="B9" s="103" t="str">
        <f>'DO NOT TOUCH'!B70</f>
        <v xml:space="preserve">Installation and commissioning of Telemtry use Radio/4G </v>
      </c>
      <c r="C9" s="84" t="s">
        <v>60</v>
      </c>
      <c r="D9" s="145">
        <f>'DO NOT TOUCH'!D70</f>
        <v>6001</v>
      </c>
      <c r="E9" s="84" t="s">
        <v>6</v>
      </c>
      <c r="F9" s="86"/>
      <c r="G9" s="87">
        <f t="shared" si="2"/>
        <v>0</v>
      </c>
      <c r="H9" s="15">
        <f t="shared" si="1"/>
        <v>42</v>
      </c>
      <c r="I9" s="81"/>
      <c r="J9" s="15"/>
    </row>
    <row r="10" spans="1:10" ht="28.5" x14ac:dyDescent="0.2">
      <c r="A10" s="80" t="str">
        <f>'DO NOT TOUCH'!A71</f>
        <v>SA10</v>
      </c>
      <c r="B10" s="103" t="str">
        <f>'DO NOT TOUCH'!B71</f>
        <v xml:space="preserve">Installation and commissioning of Telemtry use Radio/PSTN </v>
      </c>
      <c r="C10" s="84" t="s">
        <v>60</v>
      </c>
      <c r="D10" s="145">
        <f>'DO NOT TOUCH'!D71</f>
        <v>7036</v>
      </c>
      <c r="E10" s="84" t="s">
        <v>6</v>
      </c>
      <c r="F10" s="86"/>
      <c r="G10" s="87">
        <f t="shared" si="2"/>
        <v>0</v>
      </c>
      <c r="H10" s="15">
        <f t="shared" si="1"/>
        <v>42</v>
      </c>
      <c r="I10" s="81"/>
      <c r="J10" s="15"/>
    </row>
    <row r="11" spans="1:10" ht="28.5" x14ac:dyDescent="0.2">
      <c r="A11" s="80" t="str">
        <f>'DO NOT TOUCH'!A72</f>
        <v>SA11</v>
      </c>
      <c r="B11" s="103" t="str">
        <f>'DO NOT TOUCH'!B72</f>
        <v xml:space="preserve">Installation and commissioning of Telemtry use PSTN/4G </v>
      </c>
      <c r="C11" s="84" t="s">
        <v>60</v>
      </c>
      <c r="D11" s="145">
        <f>'DO NOT TOUCH'!D72</f>
        <v>5328</v>
      </c>
      <c r="E11" s="84" t="s">
        <v>6</v>
      </c>
      <c r="F11" s="86"/>
      <c r="G11" s="87">
        <f t="shared" ref="G11:G12" si="3">SUM(D11*F11)</f>
        <v>0</v>
      </c>
      <c r="H11" s="15">
        <f t="shared" si="1"/>
        <v>42</v>
      </c>
      <c r="I11" s="81"/>
      <c r="J11" s="15"/>
    </row>
    <row r="12" spans="1:10" ht="71.25" x14ac:dyDescent="0.2">
      <c r="A12" s="80" t="str">
        <f>'DO NOT TOUCH'!A73</f>
        <v>SA12</v>
      </c>
      <c r="B12" s="103" t="str">
        <f>'DO NOT TOUCH'!B73</f>
        <v>Installation and commissioning of Telemtry use 4G only (based on no option to provide a primary solution with back up comms i.e. radio and PSTN are not available.</v>
      </c>
      <c r="C12" s="84" t="s">
        <v>60</v>
      </c>
      <c r="D12" s="145">
        <f>'DO NOT TOUCH'!D73</f>
        <v>4289</v>
      </c>
      <c r="E12" s="84" t="s">
        <v>6</v>
      </c>
      <c r="F12" s="86"/>
      <c r="G12" s="87">
        <f t="shared" si="3"/>
        <v>0</v>
      </c>
      <c r="H12" s="15">
        <f t="shared" si="1"/>
        <v>42</v>
      </c>
      <c r="I12" s="81"/>
      <c r="J12" s="15"/>
    </row>
    <row r="13" spans="1:10" ht="15" x14ac:dyDescent="0.25">
      <c r="A13" s="81"/>
      <c r="B13" s="151" t="s">
        <v>96</v>
      </c>
      <c r="C13" s="119"/>
      <c r="D13" s="119"/>
      <c r="E13" s="119"/>
      <c r="F13" s="152"/>
      <c r="G13" s="122">
        <f>SUM(G3:G10)</f>
        <v>0</v>
      </c>
      <c r="H13" s="81"/>
      <c r="I13" s="81"/>
      <c r="J13" s="81"/>
    </row>
    <row r="14" spans="1:10" x14ac:dyDescent="0.2">
      <c r="A14" s="81"/>
      <c r="B14" s="81"/>
      <c r="C14" s="81"/>
      <c r="D14" s="81"/>
      <c r="E14" s="81"/>
      <c r="F14" s="90"/>
      <c r="G14" s="81"/>
      <c r="H14" s="81"/>
      <c r="I14" s="81"/>
      <c r="J14" s="81"/>
    </row>
    <row r="15" spans="1:10" ht="42.75" x14ac:dyDescent="0.2">
      <c r="A15" s="80"/>
      <c r="B15" s="146" t="s">
        <v>58</v>
      </c>
      <c r="C15" s="84" t="s">
        <v>12</v>
      </c>
      <c r="D15" s="103" t="s">
        <v>59</v>
      </c>
      <c r="E15" s="84" t="s">
        <v>4</v>
      </c>
      <c r="F15" s="126"/>
      <c r="G15" s="87"/>
      <c r="H15" s="15">
        <f>$H$3</f>
        <v>42</v>
      </c>
      <c r="I15" s="81"/>
      <c r="J15" s="81"/>
    </row>
    <row r="16" spans="1:10" x14ac:dyDescent="0.2">
      <c r="A16" s="81"/>
      <c r="B16" s="81"/>
      <c r="C16" s="81"/>
      <c r="D16" s="81"/>
      <c r="E16" s="81"/>
    </row>
  </sheetData>
  <sheetProtection algorithmName="SHA-512" hashValue="thV2QyPYXVYeCUV+ea0cD8Ul8BY3+Nx3RfA3Zx/J+Yhsa8fRYWO/iuLC/WBYgNUZWUCV83zz0O4KH5BWT/MuaQ==" saltValue="Qo6yBW77uI559pUWjgJKJg==" spinCount="100000" sheet="1" objects="1" scenarios="1" selectLockedCells="1"/>
  <mergeCells count="1">
    <mergeCell ref="A1:G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16"/>
  <sheetViews>
    <sheetView workbookViewId="0">
      <selection activeCell="F8" sqref="F8"/>
    </sheetView>
  </sheetViews>
  <sheetFormatPr defaultRowHeight="14.25" x14ac:dyDescent="0.2"/>
  <cols>
    <col min="1" max="1" width="9" style="10"/>
    <col min="2" max="2" width="59.375" style="10" customWidth="1"/>
    <col min="3" max="3" width="19.125" style="10" customWidth="1"/>
    <col min="4" max="4" width="18.375" style="10" customWidth="1"/>
    <col min="5" max="5" width="25.75" style="10" customWidth="1"/>
    <col min="6" max="8" width="9" style="10"/>
    <col min="9" max="9" width="4.5" style="10" customWidth="1"/>
    <col min="10" max="10" width="33.125" style="10" customWidth="1"/>
    <col min="11" max="16384" width="9" style="10"/>
  </cols>
  <sheetData>
    <row r="1" spans="1:10" ht="15" x14ac:dyDescent="0.25">
      <c r="A1" s="79" t="s">
        <v>107</v>
      </c>
      <c r="B1" s="79"/>
      <c r="C1" s="79"/>
      <c r="D1" s="79"/>
      <c r="E1" s="79"/>
      <c r="F1" s="79"/>
      <c r="G1" s="79"/>
    </row>
    <row r="3" spans="1:10" ht="15" x14ac:dyDescent="0.25">
      <c r="A3" s="17" t="s">
        <v>0</v>
      </c>
      <c r="B3" s="17" t="s">
        <v>1</v>
      </c>
      <c r="C3" s="17" t="s">
        <v>10</v>
      </c>
      <c r="D3" s="17" t="s">
        <v>2</v>
      </c>
      <c r="E3" s="17" t="s">
        <v>3</v>
      </c>
      <c r="F3" s="9" t="s">
        <v>95</v>
      </c>
      <c r="G3" s="17" t="s">
        <v>96</v>
      </c>
      <c r="H3" s="8" t="s">
        <v>135</v>
      </c>
      <c r="I3" s="81"/>
      <c r="J3" s="24" t="s">
        <v>269</v>
      </c>
    </row>
    <row r="4" spans="1:10" ht="15" x14ac:dyDescent="0.2">
      <c r="A4" s="80" t="str">
        <f>'DO NOT TOUCH'!A75</f>
        <v>SR1</v>
      </c>
      <c r="B4" s="103" t="s">
        <v>37</v>
      </c>
      <c r="C4" s="84" t="s">
        <v>12</v>
      </c>
      <c r="D4" s="85">
        <f>'DO NOT TOUCH'!D75</f>
        <v>1984</v>
      </c>
      <c r="E4" s="84" t="s">
        <v>4</v>
      </c>
      <c r="F4" s="86"/>
      <c r="G4" s="87">
        <f>SUM(D4*F4)</f>
        <v>0</v>
      </c>
      <c r="H4" s="15">
        <f>'Overall Total'!$F$12</f>
        <v>46</v>
      </c>
      <c r="I4" s="81"/>
      <c r="J4" s="15"/>
    </row>
    <row r="5" spans="1:10" ht="42.75" x14ac:dyDescent="0.2">
      <c r="A5" s="80" t="str">
        <f>'DO NOT TOUCH'!A76</f>
        <v>SR2</v>
      </c>
      <c r="B5" s="103" t="s">
        <v>61</v>
      </c>
      <c r="C5" s="84" t="s">
        <v>15</v>
      </c>
      <c r="D5" s="23"/>
      <c r="E5" s="84" t="s">
        <v>4</v>
      </c>
      <c r="F5" s="86"/>
      <c r="G5" s="87">
        <f t="shared" ref="G5:G14" si="0">SUM(D5*F5)</f>
        <v>0</v>
      </c>
      <c r="H5" s="15">
        <f>'Overall Total'!$F$12</f>
        <v>46</v>
      </c>
      <c r="I5" s="81"/>
      <c r="J5" s="84" t="s">
        <v>62</v>
      </c>
    </row>
    <row r="6" spans="1:10" ht="42.75" x14ac:dyDescent="0.2">
      <c r="A6" s="80" t="str">
        <f>'DO NOT TOUCH'!A77</f>
        <v>SR3</v>
      </c>
      <c r="B6" s="103" t="s">
        <v>63</v>
      </c>
      <c r="C6" s="84" t="s">
        <v>15</v>
      </c>
      <c r="D6" s="23"/>
      <c r="E6" s="84" t="s">
        <v>4</v>
      </c>
      <c r="F6" s="86"/>
      <c r="G6" s="87">
        <f t="shared" si="0"/>
        <v>0</v>
      </c>
      <c r="H6" s="15">
        <f>'Overall Total'!$F$12</f>
        <v>46</v>
      </c>
      <c r="I6" s="81"/>
      <c r="J6" s="84" t="s">
        <v>64</v>
      </c>
    </row>
    <row r="7" spans="1:10" ht="57" x14ac:dyDescent="0.2">
      <c r="A7" s="80" t="str">
        <f>'DO NOT TOUCH'!A78</f>
        <v>SR4</v>
      </c>
      <c r="B7" s="103" t="s">
        <v>65</v>
      </c>
      <c r="C7" s="84" t="s">
        <v>15</v>
      </c>
      <c r="D7" s="23"/>
      <c r="E7" s="84" t="s">
        <v>4</v>
      </c>
      <c r="F7" s="86"/>
      <c r="G7" s="87">
        <f t="shared" si="0"/>
        <v>0</v>
      </c>
      <c r="H7" s="15">
        <f>'Overall Total'!$F$12</f>
        <v>46</v>
      </c>
      <c r="I7" s="81"/>
      <c r="J7" s="84" t="s">
        <v>66</v>
      </c>
    </row>
    <row r="8" spans="1:10" ht="15" x14ac:dyDescent="0.2">
      <c r="A8" s="80" t="str">
        <f>'DO NOT TOUCH'!A79</f>
        <v>SR5</v>
      </c>
      <c r="B8" s="103" t="s">
        <v>17</v>
      </c>
      <c r="C8" s="84" t="s">
        <v>12</v>
      </c>
      <c r="D8" s="85">
        <f>'DO NOT TOUCH'!D79</f>
        <v>5245</v>
      </c>
      <c r="E8" s="84" t="s">
        <v>6</v>
      </c>
      <c r="F8" s="86"/>
      <c r="G8" s="87">
        <f t="shared" si="0"/>
        <v>0</v>
      </c>
      <c r="H8" s="15">
        <f>'Overall Total'!$F$12</f>
        <v>46</v>
      </c>
      <c r="I8" s="81"/>
      <c r="J8" s="15"/>
    </row>
    <row r="9" spans="1:10" ht="28.5" x14ac:dyDescent="0.2">
      <c r="A9" s="80" t="str">
        <f>'DO NOT TOUCH'!A80</f>
        <v>SR6</v>
      </c>
      <c r="B9" s="103" t="s">
        <v>67</v>
      </c>
      <c r="C9" s="84" t="s">
        <v>19</v>
      </c>
      <c r="D9" s="107"/>
      <c r="E9" s="84" t="s">
        <v>20</v>
      </c>
      <c r="F9" s="86"/>
      <c r="G9" s="87">
        <f t="shared" si="0"/>
        <v>0</v>
      </c>
      <c r="H9" s="15">
        <f>'Overall Total'!$F$12</f>
        <v>46</v>
      </c>
      <c r="I9" s="81"/>
      <c r="J9" s="103" t="s">
        <v>68</v>
      </c>
    </row>
    <row r="10" spans="1:10" ht="28.5" x14ac:dyDescent="0.2">
      <c r="A10" s="80" t="str">
        <f>'DO NOT TOUCH'!A81</f>
        <v>SR7</v>
      </c>
      <c r="B10" s="103" t="s">
        <v>69</v>
      </c>
      <c r="C10" s="84" t="s">
        <v>22</v>
      </c>
      <c r="D10" s="85">
        <f>'DO NOT TOUCH'!D81</f>
        <v>1049</v>
      </c>
      <c r="E10" s="84" t="s">
        <v>6</v>
      </c>
      <c r="F10" s="86"/>
      <c r="G10" s="87">
        <f t="shared" si="0"/>
        <v>0</v>
      </c>
      <c r="H10" s="15">
        <f>'Overall Total'!$F$12</f>
        <v>46</v>
      </c>
      <c r="I10" s="81"/>
      <c r="J10" s="15"/>
    </row>
    <row r="11" spans="1:10" ht="28.5" x14ac:dyDescent="0.2">
      <c r="A11" s="80" t="str">
        <f>'DO NOT TOUCH'!A82</f>
        <v>SR8</v>
      </c>
      <c r="B11" s="103" t="s">
        <v>70</v>
      </c>
      <c r="C11" s="84" t="s">
        <v>22</v>
      </c>
      <c r="D11" s="85">
        <f>'DO NOT TOUCH'!D82</f>
        <v>1049</v>
      </c>
      <c r="E11" s="84" t="s">
        <v>6</v>
      </c>
      <c r="F11" s="86"/>
      <c r="G11" s="87">
        <f t="shared" si="0"/>
        <v>0</v>
      </c>
      <c r="H11" s="15">
        <f>'Overall Total'!$F$12</f>
        <v>46</v>
      </c>
      <c r="I11" s="81"/>
      <c r="J11" s="15"/>
    </row>
    <row r="12" spans="1:10" ht="15" x14ac:dyDescent="0.2">
      <c r="A12" s="80" t="str">
        <f>'DO NOT TOUCH'!A83</f>
        <v>SR9</v>
      </c>
      <c r="B12" s="103" t="s">
        <v>71</v>
      </c>
      <c r="C12" s="84" t="s">
        <v>12</v>
      </c>
      <c r="D12" s="23"/>
      <c r="E12" s="84" t="s">
        <v>20</v>
      </c>
      <c r="F12" s="86"/>
      <c r="G12" s="87">
        <f t="shared" si="0"/>
        <v>0</v>
      </c>
      <c r="H12" s="15">
        <f>'Overall Total'!$F$12</f>
        <v>46</v>
      </c>
      <c r="I12" s="81"/>
      <c r="J12" s="84" t="s">
        <v>62</v>
      </c>
    </row>
    <row r="13" spans="1:10" ht="15" x14ac:dyDescent="0.2">
      <c r="A13" s="80" t="str">
        <f>'DO NOT TOUCH'!A84</f>
        <v>SR10</v>
      </c>
      <c r="B13" s="103" t="s">
        <v>30</v>
      </c>
      <c r="C13" s="84" t="s">
        <v>12</v>
      </c>
      <c r="D13" s="23"/>
      <c r="E13" s="84" t="s">
        <v>20</v>
      </c>
      <c r="F13" s="86"/>
      <c r="G13" s="87">
        <f t="shared" si="0"/>
        <v>0</v>
      </c>
      <c r="H13" s="15">
        <f>'Overall Total'!$F$12</f>
        <v>46</v>
      </c>
      <c r="I13" s="81"/>
      <c r="J13" s="84" t="s">
        <v>62</v>
      </c>
    </row>
    <row r="14" spans="1:10" ht="15" x14ac:dyDescent="0.2">
      <c r="A14" s="80" t="str">
        <f>'DO NOT TOUCH'!A85</f>
        <v>SR11</v>
      </c>
      <c r="B14" s="103" t="s">
        <v>31</v>
      </c>
      <c r="C14" s="84" t="s">
        <v>12</v>
      </c>
      <c r="D14" s="23"/>
      <c r="E14" s="84" t="s">
        <v>20</v>
      </c>
      <c r="F14" s="86"/>
      <c r="G14" s="87">
        <f t="shared" si="0"/>
        <v>0</v>
      </c>
      <c r="H14" s="15">
        <f>'Overall Total'!$F$12</f>
        <v>46</v>
      </c>
      <c r="I14" s="81"/>
      <c r="J14" s="84" t="s">
        <v>62</v>
      </c>
    </row>
    <row r="15" spans="1:10" ht="15" x14ac:dyDescent="0.25">
      <c r="A15" s="81"/>
      <c r="B15" s="155" t="s">
        <v>96</v>
      </c>
      <c r="C15" s="119"/>
      <c r="D15" s="119"/>
      <c r="E15" s="119"/>
      <c r="F15" s="152"/>
      <c r="G15" s="122">
        <f>SUM(G4:G14)</f>
        <v>0</v>
      </c>
      <c r="H15" s="81"/>
      <c r="I15" s="81"/>
      <c r="J15" s="81"/>
    </row>
    <row r="16" spans="1:10" x14ac:dyDescent="0.2">
      <c r="F16" s="90"/>
    </row>
  </sheetData>
  <sheetProtection algorithmName="SHA-512" hashValue="QEYzVlzJnh9PFQsxhTAM9IvhAI4Kwmgzm53ONvkgEy/gqO4yww0QwgQY5Mi6PBS+8WdZh7K+8a2AQGBtFH4Jlw==" saltValue="aWy/MldOTGlncafuUx18sQ==" spinCount="100000" sheet="1" objects="1" scenarios="1" selectLockedCells="1"/>
  <mergeCells count="1">
    <mergeCell ref="A1:G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J20"/>
  <sheetViews>
    <sheetView workbookViewId="0">
      <selection activeCell="F6" sqref="F6"/>
    </sheetView>
  </sheetViews>
  <sheetFormatPr defaultRowHeight="14.25" x14ac:dyDescent="0.2"/>
  <cols>
    <col min="1" max="1" width="9" style="10"/>
    <col min="2" max="2" width="16.25" style="10" customWidth="1"/>
    <col min="3" max="3" width="20.125" style="10" customWidth="1"/>
    <col min="4" max="4" width="9" style="10"/>
    <col min="5" max="5" width="27.125" style="10" bestFit="1" customWidth="1"/>
    <col min="6" max="9" width="9" style="10"/>
    <col min="10" max="10" width="29.25" style="10" customWidth="1"/>
    <col min="11" max="16384" width="9" style="10"/>
  </cols>
  <sheetData>
    <row r="2" spans="1:10" ht="15" x14ac:dyDescent="0.25">
      <c r="A2" s="93" t="s">
        <v>108</v>
      </c>
      <c r="B2" s="94"/>
      <c r="C2" s="94"/>
      <c r="D2" s="94"/>
      <c r="E2" s="94"/>
      <c r="F2" s="94"/>
      <c r="G2" s="95"/>
    </row>
    <row r="4" spans="1:10" ht="15" x14ac:dyDescent="0.25">
      <c r="A4" s="160" t="s">
        <v>103</v>
      </c>
    </row>
    <row r="5" spans="1:10" ht="15" x14ac:dyDescent="0.25">
      <c r="A5" s="17" t="s">
        <v>0</v>
      </c>
      <c r="B5" s="17" t="s">
        <v>1</v>
      </c>
      <c r="C5" s="17" t="s">
        <v>10</v>
      </c>
      <c r="D5" s="18" t="s">
        <v>2</v>
      </c>
      <c r="E5" s="17" t="s">
        <v>3</v>
      </c>
      <c r="F5" s="12"/>
      <c r="G5" s="31" t="s">
        <v>96</v>
      </c>
      <c r="H5" s="8" t="s">
        <v>135</v>
      </c>
      <c r="I5" s="81"/>
      <c r="J5" s="102" t="s">
        <v>269</v>
      </c>
    </row>
    <row r="6" spans="1:10" x14ac:dyDescent="0.2">
      <c r="A6" s="84" t="str">
        <f>'DO NOT TOUCH'!A86</f>
        <v>SC1</v>
      </c>
      <c r="B6" s="84" t="s">
        <v>47</v>
      </c>
      <c r="C6" s="84" t="s">
        <v>48</v>
      </c>
      <c r="D6" s="85">
        <f>'DO NOT TOUCH'!D86</f>
        <v>80</v>
      </c>
      <c r="E6" s="84" t="s">
        <v>4</v>
      </c>
      <c r="F6" s="86"/>
      <c r="G6" s="87">
        <f>SUM(D6*F6)</f>
        <v>0</v>
      </c>
      <c r="H6" s="15">
        <f>'Overall Total'!$F$14</f>
        <v>53</v>
      </c>
      <c r="I6" s="81"/>
      <c r="J6" s="15"/>
    </row>
    <row r="7" spans="1:10" x14ac:dyDescent="0.2">
      <c r="A7" s="84" t="str">
        <f>'DO NOT TOUCH'!A87</f>
        <v>SC2</v>
      </c>
      <c r="B7" s="84" t="s">
        <v>52</v>
      </c>
      <c r="C7" s="84" t="s">
        <v>15</v>
      </c>
      <c r="D7" s="85">
        <f>'DO NOT TOUCH'!D87</f>
        <v>219</v>
      </c>
      <c r="E7" s="84" t="s">
        <v>4</v>
      </c>
      <c r="F7" s="86"/>
      <c r="G7" s="87">
        <f>SUM(D7*F7)</f>
        <v>0</v>
      </c>
      <c r="H7" s="15">
        <f>'Overall Total'!$F$14</f>
        <v>53</v>
      </c>
      <c r="I7" s="81"/>
      <c r="J7" s="15"/>
    </row>
    <row r="8" spans="1:10" x14ac:dyDescent="0.2">
      <c r="A8" s="84" t="str">
        <f>'DO NOT TOUCH'!A88</f>
        <v>SC3</v>
      </c>
      <c r="B8" s="84" t="s">
        <v>52</v>
      </c>
      <c r="C8" s="84" t="s">
        <v>15</v>
      </c>
      <c r="D8" s="85">
        <f>'DO NOT TOUCH'!D88</f>
        <v>125</v>
      </c>
      <c r="E8" s="84" t="s">
        <v>4</v>
      </c>
      <c r="F8" s="86"/>
      <c r="G8" s="87">
        <f>SUM(D8*F8)</f>
        <v>0</v>
      </c>
      <c r="H8" s="15">
        <f>'Overall Total'!$F$14</f>
        <v>53</v>
      </c>
      <c r="I8" s="81"/>
      <c r="J8" s="15"/>
    </row>
    <row r="9" spans="1:10" x14ac:dyDescent="0.2">
      <c r="A9" s="84" t="str">
        <f>'DO NOT TOUCH'!A89</f>
        <v>SC4</v>
      </c>
      <c r="B9" s="84" t="s">
        <v>82</v>
      </c>
      <c r="C9" s="84" t="s">
        <v>83</v>
      </c>
      <c r="D9" s="85">
        <f>'DO NOT TOUCH'!D89</f>
        <v>172</v>
      </c>
      <c r="E9" s="84" t="s">
        <v>4</v>
      </c>
      <c r="F9" s="86"/>
      <c r="G9" s="87">
        <f>SUM(D9*F9)</f>
        <v>0</v>
      </c>
      <c r="H9" s="15">
        <f>'Overall Total'!$F$14</f>
        <v>53</v>
      </c>
      <c r="I9" s="81"/>
      <c r="J9" s="15"/>
    </row>
    <row r="10" spans="1:10" x14ac:dyDescent="0.2">
      <c r="A10" s="156"/>
      <c r="B10" s="156"/>
      <c r="C10" s="156"/>
      <c r="D10" s="157"/>
      <c r="E10" s="156"/>
      <c r="F10" s="129"/>
      <c r="G10" s="130"/>
      <c r="H10" s="81"/>
      <c r="I10" s="81"/>
      <c r="J10" s="81"/>
    </row>
    <row r="11" spans="1:10" ht="15" x14ac:dyDescent="0.2">
      <c r="A11" s="108" t="s">
        <v>102</v>
      </c>
      <c r="B11" s="156"/>
      <c r="C11" s="156"/>
      <c r="D11" s="157"/>
      <c r="E11" s="156"/>
      <c r="F11" s="129"/>
      <c r="G11" s="130"/>
      <c r="H11" s="81"/>
      <c r="I11" s="81"/>
      <c r="J11" s="81"/>
    </row>
    <row r="12" spans="1:10" ht="15" x14ac:dyDescent="0.25">
      <c r="A12" s="17" t="s">
        <v>0</v>
      </c>
      <c r="B12" s="17" t="s">
        <v>1</v>
      </c>
      <c r="C12" s="17" t="s">
        <v>10</v>
      </c>
      <c r="D12" s="18" t="s">
        <v>2</v>
      </c>
      <c r="E12" s="17" t="s">
        <v>3</v>
      </c>
      <c r="F12" s="33"/>
      <c r="G12" s="32"/>
      <c r="H12" s="14"/>
      <c r="I12" s="81"/>
      <c r="J12" s="81"/>
    </row>
    <row r="13" spans="1:10" x14ac:dyDescent="0.2">
      <c r="A13" s="84" t="str">
        <f>'DO NOT TOUCH'!A90</f>
        <v>SC6</v>
      </c>
      <c r="B13" s="84" t="s">
        <v>47</v>
      </c>
      <c r="C13" s="84"/>
      <c r="D13" s="85">
        <f>'DO NOT TOUCH'!D90</f>
        <v>1984</v>
      </c>
      <c r="E13" s="84" t="s">
        <v>4</v>
      </c>
      <c r="F13" s="86"/>
      <c r="G13" s="158">
        <f>SUM(D13*F13)</f>
        <v>0</v>
      </c>
      <c r="H13" s="15">
        <f>'Overall Total'!$F$14</f>
        <v>53</v>
      </c>
      <c r="I13" s="81"/>
      <c r="J13" s="15"/>
    </row>
    <row r="14" spans="1:10" x14ac:dyDescent="0.2">
      <c r="A14" s="84" t="str">
        <f>'DO NOT TOUCH'!A91</f>
        <v>SC7</v>
      </c>
      <c r="B14" s="84" t="s">
        <v>80</v>
      </c>
      <c r="C14" s="84" t="s">
        <v>15</v>
      </c>
      <c r="D14" s="23"/>
      <c r="E14" s="84" t="s">
        <v>20</v>
      </c>
      <c r="F14" s="86"/>
      <c r="G14" s="158"/>
      <c r="H14" s="15">
        <f>'Overall Total'!$F$14</f>
        <v>53</v>
      </c>
      <c r="I14" s="81"/>
      <c r="J14" s="84" t="s">
        <v>84</v>
      </c>
    </row>
    <row r="15" spans="1:10" x14ac:dyDescent="0.2">
      <c r="A15" s="156"/>
      <c r="B15" s="156"/>
      <c r="C15" s="156"/>
      <c r="D15" s="117"/>
      <c r="E15" s="156"/>
      <c r="F15" s="129"/>
      <c r="G15" s="130"/>
      <c r="H15" s="156"/>
      <c r="I15" s="81"/>
      <c r="J15" s="81"/>
    </row>
    <row r="16" spans="1:10" x14ac:dyDescent="0.2">
      <c r="A16" s="81" t="s">
        <v>101</v>
      </c>
      <c r="B16" s="81"/>
      <c r="C16" s="81"/>
      <c r="D16" s="81"/>
      <c r="E16" s="81"/>
      <c r="F16" s="90"/>
      <c r="G16" s="81"/>
      <c r="H16" s="81"/>
      <c r="I16" s="81"/>
      <c r="J16" s="81"/>
    </row>
    <row r="17" spans="1:10" ht="15" x14ac:dyDescent="0.25">
      <c r="A17" s="17" t="s">
        <v>0</v>
      </c>
      <c r="B17" s="17" t="s">
        <v>1</v>
      </c>
      <c r="C17" s="17" t="s">
        <v>10</v>
      </c>
      <c r="D17" s="17" t="s">
        <v>2</v>
      </c>
      <c r="E17" s="17" t="s">
        <v>3</v>
      </c>
      <c r="F17" s="34" t="s">
        <v>95</v>
      </c>
      <c r="G17" s="17"/>
      <c r="H17" s="24"/>
      <c r="I17" s="81"/>
      <c r="J17" s="81"/>
    </row>
    <row r="18" spans="1:10" x14ac:dyDescent="0.2">
      <c r="A18" s="84" t="str">
        <f>'DO NOT TOUCH'!A92</f>
        <v>SC5</v>
      </c>
      <c r="B18" s="84" t="s">
        <v>47</v>
      </c>
      <c r="C18" s="84" t="s">
        <v>48</v>
      </c>
      <c r="D18" s="159">
        <f>'DO NOT TOUCH'!D92</f>
        <v>42</v>
      </c>
      <c r="E18" s="84" t="s">
        <v>4</v>
      </c>
      <c r="F18" s="126"/>
      <c r="G18" s="87">
        <f>SUM(D18*F18)</f>
        <v>0</v>
      </c>
      <c r="H18" s="15">
        <f>'Overall Total'!$F$14</f>
        <v>53</v>
      </c>
      <c r="I18" s="81"/>
      <c r="J18" s="15"/>
    </row>
    <row r="19" spans="1:10" x14ac:dyDescent="0.2">
      <c r="A19" s="81"/>
      <c r="B19" s="81"/>
      <c r="C19" s="81"/>
      <c r="D19" s="81"/>
      <c r="E19" s="81"/>
      <c r="F19" s="90"/>
      <c r="G19" s="81"/>
      <c r="H19" s="81"/>
      <c r="I19" s="81"/>
      <c r="J19" s="81"/>
    </row>
    <row r="20" spans="1:10" s="160" customFormat="1" ht="15" x14ac:dyDescent="0.25">
      <c r="A20" s="161" t="s">
        <v>96</v>
      </c>
      <c r="B20" s="153"/>
      <c r="C20" s="153"/>
      <c r="D20" s="153"/>
      <c r="E20" s="153"/>
      <c r="F20" s="154"/>
      <c r="G20" s="138">
        <f>SUM(G6:G18)</f>
        <v>0</v>
      </c>
      <c r="H20" s="162"/>
      <c r="I20" s="162"/>
      <c r="J20" s="162"/>
    </row>
  </sheetData>
  <sheetProtection algorithmName="SHA-512" hashValue="mIkI5hLfOrlPbtig0bxYjHjhaGtv+QHVSXDnUY2Z95qUhfXaDPxYi3aecp4ejuYZbFRN38yduMR8nPX8y41jKQ==" saltValue="bo5X135nGEgj/qKbHl7Jsg==" spinCount="100000" sheet="1" objects="1" scenarios="1" selectLockedCells="1"/>
  <mergeCells count="1">
    <mergeCell ref="A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J21"/>
  <sheetViews>
    <sheetView workbookViewId="0">
      <selection activeCell="F6" sqref="F6"/>
    </sheetView>
  </sheetViews>
  <sheetFormatPr defaultRowHeight="14.25" x14ac:dyDescent="0.2"/>
  <cols>
    <col min="1" max="1" width="9" style="10"/>
    <col min="2" max="2" width="39.25" style="10" customWidth="1"/>
    <col min="3" max="3" width="19.375" style="10" customWidth="1"/>
    <col min="4" max="4" width="16.25" style="92" customWidth="1"/>
    <col min="5" max="5" width="28.75" style="10" customWidth="1"/>
    <col min="6" max="9" width="9" style="10"/>
    <col min="10" max="10" width="27.25" style="10" customWidth="1"/>
    <col min="11" max="16384" width="9" style="10"/>
  </cols>
  <sheetData>
    <row r="2" spans="1:10" ht="15" x14ac:dyDescent="0.25">
      <c r="A2" s="79" t="s">
        <v>109</v>
      </c>
      <c r="B2" s="79"/>
      <c r="C2" s="79"/>
      <c r="D2" s="79"/>
      <c r="E2" s="79"/>
      <c r="F2" s="79"/>
      <c r="G2" s="79"/>
    </row>
    <row r="4" spans="1:10" ht="15" x14ac:dyDescent="0.25">
      <c r="A4" s="162" t="s">
        <v>100</v>
      </c>
      <c r="B4" s="81"/>
      <c r="C4" s="81"/>
      <c r="D4" s="89"/>
      <c r="E4" s="81"/>
    </row>
    <row r="5" spans="1:10" ht="15" x14ac:dyDescent="0.25">
      <c r="A5" s="17" t="s">
        <v>0</v>
      </c>
      <c r="B5" s="17" t="s">
        <v>1</v>
      </c>
      <c r="C5" s="17" t="s">
        <v>10</v>
      </c>
      <c r="D5" s="18" t="s">
        <v>2</v>
      </c>
      <c r="E5" s="17" t="s">
        <v>3</v>
      </c>
      <c r="F5" s="9" t="s">
        <v>95</v>
      </c>
      <c r="G5" s="17" t="s">
        <v>96</v>
      </c>
      <c r="H5" s="8" t="s">
        <v>135</v>
      </c>
      <c r="I5" s="81"/>
      <c r="J5" s="102" t="s">
        <v>269</v>
      </c>
    </row>
    <row r="6" spans="1:10" ht="42.75" x14ac:dyDescent="0.2">
      <c r="A6" s="84" t="str">
        <f>'DO NOT TOUCH'!A93</f>
        <v>SD1</v>
      </c>
      <c r="B6" s="103" t="s">
        <v>75</v>
      </c>
      <c r="C6" s="84" t="s">
        <v>48</v>
      </c>
      <c r="D6" s="85">
        <f>'DO NOT TOUCH'!D93</f>
        <v>489</v>
      </c>
      <c r="E6" s="84" t="s">
        <v>4</v>
      </c>
      <c r="F6" s="86"/>
      <c r="G6" s="87">
        <f>SUM(D6*F6)</f>
        <v>0</v>
      </c>
      <c r="H6" s="15">
        <f>'Overall Total'!$F$13</f>
        <v>56</v>
      </c>
      <c r="I6" s="81"/>
      <c r="J6" s="15"/>
    </row>
    <row r="7" spans="1:10" ht="42.75" x14ac:dyDescent="0.2">
      <c r="A7" s="84" t="str">
        <f>'DO NOT TOUCH'!A94</f>
        <v>SD2</v>
      </c>
      <c r="B7" s="103" t="s">
        <v>76</v>
      </c>
      <c r="C7" s="84" t="s">
        <v>12</v>
      </c>
      <c r="D7" s="85">
        <f>'DO NOT TOUCH'!D94</f>
        <v>367</v>
      </c>
      <c r="E7" s="84" t="s">
        <v>4</v>
      </c>
      <c r="F7" s="86"/>
      <c r="G7" s="87">
        <f>SUM(D7*F7)</f>
        <v>0</v>
      </c>
      <c r="H7" s="15">
        <f>'Overall Total'!$F$13</f>
        <v>56</v>
      </c>
      <c r="I7" s="81"/>
      <c r="J7" s="15"/>
    </row>
    <row r="8" spans="1:10" ht="42.75" x14ac:dyDescent="0.2">
      <c r="A8" s="84" t="str">
        <f>'DO NOT TOUCH'!A95</f>
        <v>SD3</v>
      </c>
      <c r="B8" s="103" t="s">
        <v>77</v>
      </c>
      <c r="C8" s="84" t="s">
        <v>12</v>
      </c>
      <c r="D8" s="85">
        <f>'DO NOT TOUCH'!D95</f>
        <v>991</v>
      </c>
      <c r="E8" s="84" t="s">
        <v>4</v>
      </c>
      <c r="F8" s="86"/>
      <c r="G8" s="87">
        <f>SUM(D8*F8)</f>
        <v>0</v>
      </c>
      <c r="H8" s="15">
        <f>'Overall Total'!$F$13</f>
        <v>56</v>
      </c>
      <c r="I8" s="81"/>
      <c r="J8" s="15"/>
    </row>
    <row r="9" spans="1:10" x14ac:dyDescent="0.2">
      <c r="A9" s="156"/>
      <c r="B9" s="156"/>
      <c r="C9" s="156"/>
      <c r="D9" s="157"/>
      <c r="E9" s="156"/>
      <c r="F9" s="129"/>
      <c r="G9" s="130"/>
      <c r="H9" s="81"/>
      <c r="I9" s="81"/>
      <c r="J9" s="81"/>
    </row>
    <row r="10" spans="1:10" x14ac:dyDescent="0.2">
      <c r="A10" s="156"/>
      <c r="B10" s="156"/>
      <c r="C10" s="156"/>
      <c r="D10" s="157"/>
      <c r="E10" s="156"/>
      <c r="F10" s="129"/>
      <c r="G10" s="130"/>
      <c r="H10" s="81"/>
      <c r="I10" s="81"/>
      <c r="J10" s="81"/>
    </row>
    <row r="11" spans="1:10" ht="15" x14ac:dyDescent="0.2">
      <c r="A11" s="108" t="s">
        <v>104</v>
      </c>
      <c r="B11" s="156"/>
      <c r="C11" s="156"/>
      <c r="D11" s="157"/>
      <c r="E11" s="156"/>
      <c r="F11" s="129"/>
      <c r="G11" s="130"/>
      <c r="H11" s="81"/>
      <c r="I11" s="81"/>
      <c r="J11" s="81"/>
    </row>
    <row r="12" spans="1:10" ht="15" x14ac:dyDescent="0.25">
      <c r="A12" s="17" t="s">
        <v>0</v>
      </c>
      <c r="B12" s="17" t="s">
        <v>1</v>
      </c>
      <c r="C12" s="17" t="s">
        <v>10</v>
      </c>
      <c r="D12" s="18" t="s">
        <v>2</v>
      </c>
      <c r="E12" s="17" t="s">
        <v>3</v>
      </c>
      <c r="F12" s="33"/>
      <c r="G12" s="31"/>
      <c r="H12" s="8" t="s">
        <v>135</v>
      </c>
      <c r="I12" s="81"/>
      <c r="J12" s="81"/>
    </row>
    <row r="13" spans="1:10" x14ac:dyDescent="0.2">
      <c r="A13" s="163" t="str">
        <f>'DO NOT TOUCH'!A96</f>
        <v>SD4c</v>
      </c>
      <c r="B13" s="163" t="s">
        <v>47</v>
      </c>
      <c r="C13" s="163" t="s">
        <v>48</v>
      </c>
      <c r="D13" s="164">
        <f>'DO NOT TOUCH'!D96</f>
        <v>1984</v>
      </c>
      <c r="E13" s="163" t="s">
        <v>4</v>
      </c>
      <c r="F13" s="165"/>
      <c r="G13" s="166">
        <f>SUM(D13*F13)</f>
        <v>0</v>
      </c>
      <c r="H13" s="15">
        <f>'Overall Total'!$F$13</f>
        <v>56</v>
      </c>
      <c r="I13" s="81"/>
      <c r="J13" s="15"/>
    </row>
    <row r="14" spans="1:10" x14ac:dyDescent="0.2">
      <c r="A14" s="163" t="str">
        <f>'DO NOT TOUCH'!A97</f>
        <v>SD5</v>
      </c>
      <c r="B14" s="163" t="s">
        <v>79</v>
      </c>
      <c r="C14" s="163" t="s">
        <v>12</v>
      </c>
      <c r="D14" s="164">
        <f>'DO NOT TOUCH'!D97</f>
        <v>5245</v>
      </c>
      <c r="E14" s="163" t="s">
        <v>6</v>
      </c>
      <c r="F14" s="165"/>
      <c r="G14" s="166">
        <f>SUM(D14*F14)</f>
        <v>0</v>
      </c>
      <c r="H14" s="15">
        <f>'Overall Total'!$F$13</f>
        <v>56</v>
      </c>
      <c r="I14" s="81"/>
      <c r="J14" s="15"/>
    </row>
    <row r="15" spans="1:10" x14ac:dyDescent="0.2">
      <c r="A15" s="163" t="str">
        <f>'DO NOT TOUCH'!A98</f>
        <v>SD6</v>
      </c>
      <c r="B15" s="163" t="s">
        <v>80</v>
      </c>
      <c r="C15" s="163" t="s">
        <v>12</v>
      </c>
      <c r="D15" s="167"/>
      <c r="E15" s="163" t="s">
        <v>6</v>
      </c>
      <c r="F15" s="165"/>
      <c r="G15" s="166">
        <f>SUM(D15*F15)</f>
        <v>0</v>
      </c>
      <c r="H15" s="15">
        <f>'Overall Total'!$F$13</f>
        <v>56</v>
      </c>
      <c r="I15" s="81"/>
      <c r="J15" s="84" t="s">
        <v>81</v>
      </c>
    </row>
    <row r="16" spans="1:10" x14ac:dyDescent="0.2">
      <c r="A16" s="156"/>
      <c r="B16" s="156"/>
      <c r="C16" s="156"/>
      <c r="D16" s="168"/>
      <c r="E16" s="156"/>
      <c r="F16" s="129"/>
      <c r="G16" s="130"/>
      <c r="H16" s="156"/>
      <c r="I16" s="81"/>
      <c r="J16" s="81"/>
    </row>
    <row r="17" spans="1:10" ht="15" x14ac:dyDescent="0.2">
      <c r="A17" s="108" t="s">
        <v>105</v>
      </c>
      <c r="B17" s="169"/>
      <c r="C17" s="169"/>
      <c r="D17" s="89"/>
      <c r="E17" s="169"/>
      <c r="F17" s="129"/>
      <c r="G17" s="130"/>
      <c r="H17" s="81"/>
      <c r="I17" s="81"/>
      <c r="J17" s="81"/>
    </row>
    <row r="18" spans="1:10" ht="15" x14ac:dyDescent="0.25">
      <c r="A18" s="17" t="s">
        <v>0</v>
      </c>
      <c r="B18" s="17" t="s">
        <v>1</v>
      </c>
      <c r="C18" s="17" t="s">
        <v>10</v>
      </c>
      <c r="D18" s="18" t="s">
        <v>2</v>
      </c>
      <c r="E18" s="17" t="s">
        <v>3</v>
      </c>
      <c r="F18" s="33"/>
      <c r="G18" s="31"/>
      <c r="H18" s="8" t="s">
        <v>135</v>
      </c>
      <c r="I18" s="81"/>
      <c r="J18" s="81"/>
    </row>
    <row r="19" spans="1:10" x14ac:dyDescent="0.2">
      <c r="A19" s="163" t="str">
        <f>'DO NOT TOUCH'!A99</f>
        <v>SD7</v>
      </c>
      <c r="B19" s="163" t="s">
        <v>72</v>
      </c>
      <c r="C19" s="163" t="s">
        <v>48</v>
      </c>
      <c r="D19" s="164">
        <f>'DO NOT TOUCH'!D99</f>
        <v>519</v>
      </c>
      <c r="E19" s="163" t="s">
        <v>4</v>
      </c>
      <c r="F19" s="165"/>
      <c r="G19" s="166">
        <f>SUM(D19*F19)</f>
        <v>0</v>
      </c>
      <c r="H19" s="15">
        <f>'Overall Total'!$F$13</f>
        <v>56</v>
      </c>
      <c r="I19" s="81"/>
      <c r="J19" s="15"/>
    </row>
    <row r="20" spans="1:10" x14ac:dyDescent="0.2">
      <c r="A20" s="163" t="str">
        <f>'DO NOT TOUCH'!A100</f>
        <v>SD8</v>
      </c>
      <c r="B20" s="163" t="s">
        <v>73</v>
      </c>
      <c r="C20" s="163" t="s">
        <v>74</v>
      </c>
      <c r="D20" s="164">
        <f>'DO NOT TOUCH'!D100</f>
        <v>272</v>
      </c>
      <c r="E20" s="163" t="s">
        <v>4</v>
      </c>
      <c r="F20" s="165"/>
      <c r="G20" s="166">
        <f>SUM(D20*F20)</f>
        <v>0</v>
      </c>
      <c r="H20" s="15">
        <f>'Overall Total'!$F$13</f>
        <v>56</v>
      </c>
      <c r="I20" s="81"/>
      <c r="J20" s="15"/>
    </row>
    <row r="21" spans="1:10" ht="15" x14ac:dyDescent="0.25">
      <c r="B21" s="170" t="s">
        <v>96</v>
      </c>
      <c r="C21" s="121"/>
      <c r="D21" s="171"/>
      <c r="E21" s="121"/>
      <c r="F21" s="121"/>
      <c r="G21" s="122">
        <f>SUM(G6:G20)</f>
        <v>0</v>
      </c>
      <c r="H21" s="81"/>
      <c r="I21" s="81"/>
      <c r="J21" s="81"/>
    </row>
  </sheetData>
  <sheetProtection algorithmName="SHA-512" hashValue="CPOdRT68xwcfEBatVCSkJUbuYeHvKv6BiIBBOaXbyUKa/S/aQo8kYMqq46gwPDLx4goBWXtTWPCnSfrgLSEcEA==" saltValue="6lye/3Wx3xcrxQUjMK+Xdg==" spinCount="100000" sheet="1" objects="1" scenarios="1" selectLockedCells="1"/>
  <mergeCells count="1">
    <mergeCell ref="A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Overall Total</vt:lpstr>
      <vt:lpstr>Pre-planning</vt:lpstr>
      <vt:lpstr>Clean Water Requisition</vt:lpstr>
      <vt:lpstr>Self Lay Water Main</vt:lpstr>
      <vt:lpstr>New Connection</vt:lpstr>
      <vt:lpstr>Sewer Adoption</vt:lpstr>
      <vt:lpstr>Sewer Requisition</vt:lpstr>
      <vt:lpstr>Sewer Connection</vt:lpstr>
      <vt:lpstr>Sewer Diversion</vt:lpstr>
      <vt:lpstr>Build Over</vt:lpstr>
      <vt:lpstr>Infrastructure Charge</vt:lpstr>
      <vt:lpstr>DO NOT TOUCH</vt:lpstr>
    </vt:vector>
  </TitlesOfParts>
  <Company>South West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Tregale, Alison J</dc:creator>
  <cp:lastModifiedBy>Smith, Alison</cp:lastModifiedBy>
  <dcterms:created xsi:type="dcterms:W3CDTF">2018-02-06T16:03:00Z</dcterms:created>
  <dcterms:modified xsi:type="dcterms:W3CDTF">2023-05-11T10:43:48Z</dcterms:modified>
</cp:coreProperties>
</file>